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4009\OneDrive - Stedelijk Gymnasium Nijmegen\Documenten\"/>
    </mc:Choice>
  </mc:AlternateContent>
  <workbookProtection workbookAlgorithmName="SHA-512" workbookHashValue="3f1AOUaV5U/WQcZZFU/LUy8hAEkwUkGX701g8ckt9xDBmXLBtJ8g/FObFlRZLIRgYXYgptV6P6Whlco/3VT1qg==" workbookSaltValue="8TBluuYYMWENYw/Fycrhfg==" workbookSpinCount="100000" lockStructure="1"/>
  <bookViews>
    <workbookView xWindow="0" yWindow="0" windowWidth="16380" windowHeight="8196" tabRatio="500"/>
  </bookViews>
  <sheets>
    <sheet name="Invoer en uitvoer" sheetId="1" r:id="rId1"/>
    <sheet name="Berekening" sheetId="2" r:id="rId2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4" i="2" l="1"/>
  <c r="C14" i="2"/>
  <c r="B14" i="2"/>
  <c r="E6" i="2"/>
  <c r="E14" i="2" s="1"/>
  <c r="D6" i="2"/>
  <c r="D14" i="2" s="1"/>
  <c r="E5" i="2"/>
  <c r="H5" i="2" s="1"/>
  <c r="D5" i="2"/>
  <c r="G5" i="2" s="1"/>
  <c r="E4" i="2"/>
  <c r="H4" i="2" s="1"/>
  <c r="D4" i="2"/>
  <c r="G4" i="2" s="1"/>
  <c r="J7" i="1"/>
  <c r="I7" i="1"/>
  <c r="J6" i="1"/>
  <c r="I6" i="1"/>
  <c r="J5" i="1"/>
  <c r="I5" i="1"/>
  <c r="H6" i="2" l="1"/>
  <c r="H14" i="2" s="1"/>
  <c r="G6" i="2"/>
  <c r="G14" i="2" s="1"/>
  <c r="I5" i="2"/>
  <c r="I4" i="2"/>
  <c r="G13" i="2" l="1"/>
  <c r="I6" i="2"/>
  <c r="I14" i="2" s="1"/>
  <c r="H13" i="2"/>
  <c r="E12" i="2"/>
  <c r="E16" i="2" s="1"/>
  <c r="E13" i="2"/>
  <c r="F13" i="2"/>
  <c r="H12" i="2"/>
  <c r="H16" i="2" s="1"/>
  <c r="G12" i="2"/>
  <c r="G16" i="2" s="1"/>
  <c r="I12" i="2"/>
  <c r="I16" i="2" s="1"/>
  <c r="D12" i="2"/>
  <c r="D16" i="2" s="1"/>
  <c r="I13" i="2"/>
  <c r="C13" i="2"/>
  <c r="B12" i="2"/>
  <c r="B16" i="2" s="1"/>
  <c r="D13" i="2"/>
  <c r="F12" i="2"/>
  <c r="F16" i="2" s="1"/>
  <c r="B13" i="2"/>
  <c r="C12" i="2"/>
  <c r="C16" i="2" s="1"/>
  <c r="E17" i="2" l="1"/>
  <c r="B17" i="2"/>
  <c r="E18" i="2"/>
  <c r="E22" i="2" s="1"/>
  <c r="E27" i="2" s="1"/>
  <c r="E40" i="2" s="1"/>
  <c r="F17" i="2"/>
  <c r="B18" i="2"/>
  <c r="B22" i="2" s="1"/>
  <c r="B27" i="2" s="1"/>
  <c r="F18" i="2"/>
  <c r="F22" i="2" s="1"/>
  <c r="F27" i="2" s="1"/>
  <c r="F50" i="2" s="1"/>
  <c r="H17" i="2"/>
  <c r="C17" i="2"/>
  <c r="H18" i="2"/>
  <c r="H22" i="2" s="1"/>
  <c r="I17" i="2"/>
  <c r="G20" i="2" s="1"/>
  <c r="D17" i="2"/>
  <c r="I18" i="2"/>
  <c r="I22" i="2" s="1"/>
  <c r="C18" i="2"/>
  <c r="C22" i="2" s="1"/>
  <c r="C27" i="2" s="1"/>
  <c r="C35" i="2" s="1"/>
  <c r="D18" i="2"/>
  <c r="D22" i="2" s="1"/>
  <c r="D27" i="2" s="1"/>
  <c r="D35" i="2" s="1"/>
  <c r="G18" i="2"/>
  <c r="G22" i="2" s="1"/>
  <c r="G17" i="2"/>
  <c r="D21" i="2" l="1"/>
  <c r="D26" i="2" s="1"/>
  <c r="D59" i="2" s="1"/>
  <c r="F20" i="2"/>
  <c r="F25" i="2" s="1"/>
  <c r="F38" i="2" s="1"/>
  <c r="H21" i="2"/>
  <c r="F60" i="2"/>
  <c r="G21" i="2"/>
  <c r="H24" i="2" s="1"/>
  <c r="F35" i="2"/>
  <c r="F40" i="2"/>
  <c r="F45" i="2"/>
  <c r="I21" i="2"/>
  <c r="F56" i="2"/>
  <c r="I20" i="2"/>
  <c r="B21" i="2"/>
  <c r="B26" i="2" s="1"/>
  <c r="D20" i="2"/>
  <c r="D25" i="2" s="1"/>
  <c r="D33" i="2" s="1"/>
  <c r="F21" i="2"/>
  <c r="F26" i="2" s="1"/>
  <c r="F44" i="2" s="1"/>
  <c r="E21" i="2"/>
  <c r="E26" i="2" s="1"/>
  <c r="E44" i="2" s="1"/>
  <c r="B20" i="2"/>
  <c r="B25" i="2" s="1"/>
  <c r="H20" i="2"/>
  <c r="C21" i="2"/>
  <c r="C26" i="2" s="1"/>
  <c r="C55" i="2" s="1"/>
  <c r="E50" i="2"/>
  <c r="C20" i="2"/>
  <c r="C25" i="2" s="1"/>
  <c r="C43" i="2" s="1"/>
  <c r="E20" i="2"/>
  <c r="E25" i="2" s="1"/>
  <c r="E58" i="2" s="1"/>
  <c r="C40" i="2"/>
  <c r="C60" i="2"/>
  <c r="C50" i="2"/>
  <c r="C56" i="2"/>
  <c r="C45" i="2"/>
  <c r="D34" i="2" l="1"/>
  <c r="E35" i="2" s="1"/>
  <c r="D49" i="2"/>
  <c r="D55" i="2"/>
  <c r="F55" i="2"/>
  <c r="F58" i="2"/>
  <c r="F59" i="2"/>
  <c r="F54" i="2"/>
  <c r="F43" i="2"/>
  <c r="F33" i="2"/>
  <c r="F48" i="2"/>
  <c r="F39" i="2"/>
  <c r="D58" i="2"/>
  <c r="E59" i="2" s="1"/>
  <c r="E60" i="2" s="1"/>
  <c r="D60" i="2" s="1"/>
  <c r="H27" i="2"/>
  <c r="D48" i="2"/>
  <c r="D54" i="2"/>
  <c r="C44" i="2"/>
  <c r="C49" i="2"/>
  <c r="F34" i="2"/>
  <c r="C39" i="2"/>
  <c r="D38" i="2"/>
  <c r="E39" i="2"/>
  <c r="E38" i="2" s="1"/>
  <c r="E54" i="2"/>
  <c r="E43" i="2"/>
  <c r="E45" i="2" s="1"/>
  <c r="D43" i="2"/>
  <c r="F49" i="2"/>
  <c r="C48" i="2"/>
  <c r="C33" i="2"/>
  <c r="C54" i="2"/>
  <c r="C38" i="2"/>
  <c r="C59" i="2"/>
  <c r="C58" i="2"/>
  <c r="H25" i="2"/>
  <c r="B67" i="2" s="1"/>
  <c r="C34" i="2"/>
  <c r="B65" i="2" l="1"/>
  <c r="E33" i="2"/>
  <c r="D50" i="2"/>
  <c r="E49" i="2" s="1"/>
  <c r="E34" i="2"/>
  <c r="E55" i="2"/>
  <c r="E56" i="2" s="1"/>
  <c r="D56" i="2" s="1"/>
  <c r="B68" i="2"/>
  <c r="D39" i="2"/>
  <c r="D44" i="2"/>
  <c r="H26" i="2"/>
  <c r="C47" i="2" s="1"/>
  <c r="B49" i="2" s="1"/>
  <c r="D40" i="2"/>
  <c r="B66" i="2"/>
  <c r="D45" i="2"/>
  <c r="C32" i="2" l="1"/>
  <c r="E48" i="2"/>
  <c r="B50" i="2"/>
  <c r="C37" i="2"/>
  <c r="B38" i="2" s="1"/>
  <c r="B48" i="2"/>
  <c r="C42" i="2"/>
  <c r="B43" i="2" s="1"/>
  <c r="C52" i="2"/>
  <c r="B64" i="2" s="1"/>
  <c r="B34" i="2" l="1"/>
  <c r="C69" i="2"/>
  <c r="B45" i="2"/>
  <c r="B44" i="2"/>
  <c r="C53" i="2"/>
  <c r="B56" i="2" s="1"/>
  <c r="B33" i="2"/>
  <c r="B40" i="2"/>
  <c r="B39" i="2"/>
  <c r="B35" i="2"/>
  <c r="C57" i="2" l="1"/>
  <c r="B69" i="2"/>
  <c r="B55" i="2"/>
  <c r="B54" i="2"/>
  <c r="B59" i="2" l="1"/>
  <c r="B58" i="2"/>
  <c r="G76" i="2" s="1"/>
  <c r="D75" i="2" s="1"/>
  <c r="C74" i="2" s="1"/>
  <c r="C92" i="2" s="1"/>
  <c r="B60" i="2"/>
  <c r="C9" i="1"/>
  <c r="H4" i="1"/>
  <c r="I78" i="2" l="1"/>
  <c r="F77" i="2" s="1"/>
  <c r="H77" i="2"/>
  <c r="E76" i="2" s="1"/>
  <c r="E15" i="1" s="1"/>
  <c r="G78" i="2"/>
  <c r="F75" i="2" s="1"/>
  <c r="H76" i="2"/>
  <c r="D76" i="2" s="1"/>
  <c r="D15" i="1" s="1"/>
  <c r="I83" i="2"/>
  <c r="D84" i="2" s="1"/>
  <c r="G82" i="2"/>
  <c r="C82" i="2" s="1"/>
  <c r="H82" i="2"/>
  <c r="C83" i="2" s="1"/>
  <c r="G85" i="2"/>
  <c r="F82" i="2" s="1"/>
  <c r="G77" i="2"/>
  <c r="E75" i="2" s="1"/>
  <c r="E14" i="1" s="1"/>
  <c r="H84" i="2"/>
  <c r="E83" i="2" s="1"/>
  <c r="I85" i="2"/>
  <c r="F84" i="2" s="1"/>
  <c r="C91" i="2"/>
  <c r="G83" i="2"/>
  <c r="D82" i="2" s="1"/>
  <c r="C81" i="2" s="1"/>
  <c r="I82" i="2"/>
  <c r="C84" i="2" s="1"/>
  <c r="G75" i="2"/>
  <c r="C75" i="2" s="1"/>
  <c r="I14" i="1"/>
  <c r="D92" i="2"/>
  <c r="I75" i="2"/>
  <c r="C77" i="2" s="1"/>
  <c r="H85" i="2"/>
  <c r="F83" i="2" s="1"/>
  <c r="G84" i="2"/>
  <c r="E82" i="2" s="1"/>
  <c r="D14" i="1"/>
  <c r="H78" i="2"/>
  <c r="F76" i="2" s="1"/>
  <c r="J14" i="1"/>
  <c r="D91" i="2"/>
  <c r="I77" i="2"/>
  <c r="E77" i="2" s="1"/>
  <c r="E16" i="1" s="1"/>
  <c r="H75" i="2"/>
  <c r="C76" i="2" s="1"/>
  <c r="J16" i="1"/>
  <c r="H83" i="2"/>
  <c r="D83" i="2" s="1"/>
  <c r="I16" i="1"/>
  <c r="J15" i="1"/>
  <c r="I76" i="2"/>
  <c r="D77" i="2" s="1"/>
  <c r="D16" i="1" s="1"/>
  <c r="I84" i="2"/>
  <c r="E84" i="2" s="1"/>
  <c r="I15" i="1"/>
  <c r="G90" i="2" l="1"/>
  <c r="E21" i="1"/>
  <c r="J19" i="1"/>
  <c r="E19" i="1"/>
  <c r="H91" i="2"/>
  <c r="I19" i="1"/>
  <c r="H92" i="2"/>
  <c r="D19" i="1"/>
  <c r="I21" i="1"/>
  <c r="D21" i="1"/>
  <c r="E20" i="1"/>
  <c r="G91" i="2"/>
  <c r="J21" i="1"/>
  <c r="D20" i="1"/>
  <c r="D90" i="2"/>
  <c r="I20" i="1"/>
  <c r="C90" i="2"/>
  <c r="J20" i="1"/>
  <c r="H90" i="2"/>
  <c r="G92" i="2"/>
  <c r="D94" i="2" l="1"/>
  <c r="C95" i="2"/>
  <c r="D95" i="2"/>
  <c r="C94" i="2"/>
  <c r="D96" i="2" l="1"/>
  <c r="C96" i="2"/>
  <c r="G96" i="2" l="1"/>
  <c r="D100" i="2" s="1"/>
  <c r="H99" i="2" l="1"/>
  <c r="H102" i="2" s="1"/>
  <c r="H100" i="2"/>
  <c r="G100" i="2"/>
  <c r="C101" i="2"/>
  <c r="C100" i="2"/>
  <c r="G99" i="2"/>
  <c r="G102" i="2" s="1"/>
  <c r="D101" i="2"/>
  <c r="G101" i="2"/>
  <c r="H101" i="2"/>
  <c r="D99" i="2"/>
  <c r="D102" i="2" s="1"/>
  <c r="C99" i="2"/>
  <c r="C102" i="2" s="1"/>
</calcChain>
</file>

<file path=xl/sharedStrings.xml><?xml version="1.0" encoding="utf-8"?>
<sst xmlns="http://schemas.openxmlformats.org/spreadsheetml/2006/main" count="137" uniqueCount="62">
  <si>
    <t>INVOER</t>
  </si>
  <si>
    <t>TOELICHTING</t>
  </si>
  <si>
    <t>zijde</t>
  </si>
  <si>
    <t>hoek</t>
  </si>
  <si>
    <t>a</t>
  </si>
  <si>
    <t>α</t>
  </si>
  <si>
    <t>b</t>
  </si>
  <si>
    <t>β</t>
  </si>
  <si>
    <t>c</t>
  </si>
  <si>
    <t>γ</t>
  </si>
  <si>
    <t>OPLOSSING(EN)</t>
  </si>
  <si>
    <t>invoer</t>
  </si>
  <si>
    <t>volgorde</t>
  </si>
  <si>
    <t>waarde beschikbaar</t>
  </si>
  <si>
    <t>sorteersleutel</t>
  </si>
  <si>
    <t>sorteren</t>
  </si>
  <si>
    <t>radialen</t>
  </si>
  <si>
    <t>aantal zijden</t>
  </si>
  <si>
    <t>aantal hoeken</t>
  </si>
  <si>
    <t>oplosbaar</t>
  </si>
  <si>
    <t>overlappend</t>
  </si>
  <si>
    <t>database</t>
  </si>
  <si>
    <t>positie</t>
  </si>
  <si>
    <t>zijdesym</t>
  </si>
  <si>
    <t>hoeksym</t>
  </si>
  <si>
    <t>geval ZZZ</t>
  </si>
  <si>
    <t>3 zijden</t>
  </si>
  <si>
    <t>0 hoeken</t>
  </si>
  <si>
    <t>geval HZH</t>
  </si>
  <si>
    <t>1 zijde</t>
  </si>
  <si>
    <t>2 hoeken</t>
  </si>
  <si>
    <t>geen overlap</t>
  </si>
  <si>
    <t>geval HHZ</t>
  </si>
  <si>
    <t>wel overlap</t>
  </si>
  <si>
    <t>geval ZHZ</t>
  </si>
  <si>
    <t>2 zijden</t>
  </si>
  <si>
    <t>1 hoek</t>
  </si>
  <si>
    <t>geval ZZH</t>
  </si>
  <si>
    <t>oplossing 1</t>
  </si>
  <si>
    <t>oplossing 2</t>
  </si>
  <si>
    <t>foutmeldingen</t>
  </si>
  <si>
    <t>Er is geen driehoek met deze zijden en deze hoek</t>
  </si>
  <si>
    <t>Vul niet meer dan drie gegevens in</t>
  </si>
  <si>
    <t>Vul ten minste één zijde in</t>
  </si>
  <si>
    <t>Vul in totaal drie zijden of hoeken in</t>
  </si>
  <si>
    <t>oplossing(en)</t>
  </si>
  <si>
    <t>Oplossing 1</t>
  </si>
  <si>
    <t>Oplossing 2</t>
  </si>
  <si>
    <t>hoekpunten driehoek(en)</t>
  </si>
  <si>
    <t>x</t>
  </si>
  <si>
    <t>y</t>
  </si>
  <si>
    <t>Hoekpunt A</t>
  </si>
  <si>
    <t>Hoekpunt B</t>
  </si>
  <si>
    <t>Hoekpunt C</t>
  </si>
  <si>
    <t>Minimum</t>
  </si>
  <si>
    <t>Maximum</t>
  </si>
  <si>
    <t>Delta</t>
  </si>
  <si>
    <t>Schaal</t>
  </si>
  <si>
    <t>Herhaling A</t>
  </si>
  <si>
    <t>In het invoerveld hiernaast kunnen in totaal drie zijden en hoeken worden ingegeven van een driehoek.
Op basis daarvan wordt met behulp van de hoekensom, de sinusregel en/of de cosinusregel berekend wat de overige zijden en hoe+H4ken moeten zijn.
Alle berekeningen worden gedaan op het andere tabblad.
Zijde a staat tegenover hoek α, zijde b tegenover hoek β en zijde c tegenover hoek γ.</t>
  </si>
  <si>
    <t>Er is geen driehoek met deze drie zijden</t>
  </si>
  <si>
    <t>Vrij te gebruiken voor niet-commerciële onderwijsdoeleinden onder vermelding van de bron www.wiskunstelaar.nl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</si>
</sst>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AAR&quot;;&quot;WAAR&quot;;&quot;ONWAAR&quot;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color rgb="FFC9211E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  <fill>
      <patternFill patternType="solid">
        <fgColor rgb="FFAFD095"/>
        <bgColor rgb="FFB4C7DC"/>
      </patternFill>
    </fill>
    <fill>
      <patternFill patternType="solid">
        <fgColor rgb="FFFFFFA6"/>
        <bgColor rgb="FFFFFFCC"/>
      </patternFill>
    </fill>
    <fill>
      <patternFill patternType="solid">
        <fgColor rgb="FFB4C7DC"/>
        <bgColor rgb="FFCCCCFF"/>
      </patternFill>
    </fill>
    <fill>
      <patternFill patternType="solid">
        <fgColor rgb="FFCCFFCC"/>
        <bgColor rgb="FFCC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2" borderId="0" applyFont="0" applyAlignment="0" applyProtection="0"/>
    <xf numFmtId="0" fontId="4" fillId="3" borderId="0" applyFont="0" applyAlignment="0" applyProtection="0"/>
    <xf numFmtId="0" fontId="4" fillId="4" borderId="0" applyFont="0" applyAlignment="0" applyProtection="0"/>
    <xf numFmtId="0" fontId="4" fillId="5" borderId="0" applyFont="0" applyAlignment="0" applyProtection="0"/>
    <xf numFmtId="0" fontId="4" fillId="6" borderId="0" applyFont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5" borderId="0" xfId="4" applyFont="1"/>
    <xf numFmtId="0" fontId="0" fillId="5" borderId="0" xfId="4" applyFont="1" applyAlignment="1">
      <alignment horizontal="right"/>
    </xf>
    <xf numFmtId="0" fontId="0" fillId="5" borderId="0" xfId="4" applyFont="1"/>
    <xf numFmtId="0" fontId="0" fillId="0" borderId="0" xfId="5" applyFont="1" applyFill="1"/>
    <xf numFmtId="2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2" fontId="0" fillId="0" borderId="3" xfId="0" applyNumberForma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/>
    </xf>
    <xf numFmtId="164" fontId="0" fillId="0" borderId="0" xfId="0" applyNumberFormat="1"/>
    <xf numFmtId="2" fontId="0" fillId="0" borderId="1" xfId="0" applyNumberFormat="1" applyBorder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0" fontId="0" fillId="0" borderId="4" xfId="0" applyFont="1" applyBorder="1" applyAlignment="1">
      <alignment horizontal="right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2" fontId="0" fillId="5" borderId="0" xfId="4" applyNumberFormat="1" applyFon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3" borderId="0" xfId="2" applyFont="1"/>
    <xf numFmtId="0" fontId="0" fillId="0" borderId="0" xfId="0" applyAlignment="1">
      <alignment horizontal="center"/>
    </xf>
    <xf numFmtId="0" fontId="0" fillId="0" borderId="0" xfId="0" applyBorder="1"/>
    <xf numFmtId="0" fontId="0" fillId="3" borderId="0" xfId="2" applyFont="1" applyBorder="1"/>
    <xf numFmtId="0" fontId="0" fillId="3" borderId="0" xfId="2" applyFont="1" applyAlignment="1">
      <alignment horizontal="right"/>
    </xf>
    <xf numFmtId="2" fontId="0" fillId="3" borderId="0" xfId="2" applyNumberFormat="1" applyFont="1" applyAlignment="1">
      <alignment horizontal="center"/>
    </xf>
    <xf numFmtId="0" fontId="0" fillId="3" borderId="0" xfId="2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/>
    <xf numFmtId="1" fontId="0" fillId="3" borderId="0" xfId="2" applyNumberFormat="1" applyFont="1"/>
    <xf numFmtId="2" fontId="0" fillId="0" borderId="0" xfId="0" applyNumberFormat="1"/>
    <xf numFmtId="0" fontId="0" fillId="0" borderId="0" xfId="0"/>
    <xf numFmtId="164" fontId="0" fillId="3" borderId="0" xfId="2" applyNumberFormat="1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2" applyNumberFormat="1" applyFont="1" applyFill="1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top" wrapText="1"/>
    </xf>
  </cellXfs>
  <cellStyles count="6">
    <cellStyle name="Good" xfId="5"/>
    <cellStyle name="InputOutput" xfId="4"/>
    <cellStyle name="Invoer" xfId="3"/>
    <cellStyle name="Naamloos1" xfId="1"/>
    <cellStyle name="Sectie" xfId="2"/>
    <cellStyle name="Standaard" xfId="0" builtinId="0"/>
  </cellStyles>
  <dxfs count="3">
    <dxf>
      <font>
        <b/>
        <i val="0"/>
        <sz val="10"/>
        <color rgb="FFFFFFFF"/>
      </font>
      <fill>
        <patternFill>
          <bgColor rgb="FFCC0000"/>
        </patternFill>
      </fill>
    </dxf>
    <dxf>
      <fill>
        <patternFill>
          <bgColor rgb="FF00A933"/>
        </patternFill>
      </fill>
    </dxf>
    <dxf>
      <fill>
        <patternFill>
          <bgColor rgb="FFFFFFA6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00A933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0.99980001999799994"/>
          <c:h val="0.99980001999799994"/>
        </c:manualLayout>
      </c:layout>
      <c:scatterChart>
        <c:scatterStyle val="lineMarker"/>
        <c:varyColors val="0"/>
        <c:ser>
          <c:idx val="0"/>
          <c:order val="0"/>
          <c:tx>
            <c:v>Oplossing 1</c:v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D5-4DD8-AA1D-FF2C35D4884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7E0A38F-7B84-4347-9D21-AC5C1EF8B239}" type="CELLREF">
                      <a:rPr lang="el-GR"/>
                      <a:pPr/>
                      <a:t>[CELLREF]</a:t>
                    </a:fld>
                    <a:endParaRPr lang="nl-N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{17E0A38F-7B84-4347-9D21-AC5C1EF8B239}</c15:txfldGUID>
                      <c15:f>'Invoer en uitvoer'!$F$15</c15:f>
                      <c15:dlblFieldTableCache>
                        <c:ptCount val="1"/>
                        <c:pt idx="0">
                          <c:v>β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AD5-4DD8-AA1D-FF2C35D4884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3873210-C016-47CF-9841-DC3D9F3B4536}" type="CELLREF">
                      <a:rPr lang="el-GR"/>
                      <a:pPr/>
                      <a:t>[CELLREF]</a:t>
                    </a:fld>
                    <a:endParaRPr lang="nl-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{23873210-C016-47CF-9841-DC3D9F3B4536}</c15:txfldGUID>
                      <c15:f>'Invoer en uitvoer'!$F$16</c15:f>
                      <c15:dlblFieldTableCache>
                        <c:ptCount val="1"/>
                        <c:pt idx="0">
                          <c:v>γ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AD5-4DD8-AA1D-FF2C35D4884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211025B-F76C-4C98-B8BC-94B8C243E751}" type="CELLREF">
                      <a:rPr lang="el-GR"/>
                      <a:pPr/>
                      <a:t>[CELLREF]</a:t>
                    </a:fld>
                    <a:endParaRPr lang="nl-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{6211025B-F76C-4C98-B8BC-94B8C243E751}</c15:txfldGUID>
                      <c15:f>'Invoer en uitvoer'!$F$14</c15:f>
                      <c15:dlblFieldTableCache>
                        <c:ptCount val="1"/>
                        <c:pt idx="0">
                          <c:v>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AD5-4DD8-AA1D-FF2C35D488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Berekening!$C$99:$C$102</c:f>
            </c:numRef>
          </c:xVal>
          <c:yVal>
            <c:numRef>
              <c:f>Berekening!$D$99:$D$102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D5-4DD8-AA1D-FF2C35D4884F}"/>
            </c:ext>
          </c:extLst>
        </c:ser>
        <c:ser>
          <c:idx val="1"/>
          <c:order val="1"/>
          <c:tx>
            <c:v>Oplossing 2</c:v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xVal>
            <c:numRef>
              <c:f>Berekening!$G$99:$G$102</c:f>
            </c:numRef>
          </c:xVal>
          <c:yVal>
            <c:numRef>
              <c:f>Berekening!$H$99:$H$102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D5-4DD8-AA1D-FF2C35D48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2623"/>
        <c:axId val="34509893"/>
      </c:scatterChart>
      <c:valAx>
        <c:axId val="21062623"/>
        <c:scaling>
          <c:orientation val="minMax"/>
          <c:max val="1"/>
          <c:min val="0"/>
        </c:scaling>
        <c:delete val="1"/>
        <c:axPos val="b"/>
        <c:numFmt formatCode="0.00" sourceLinked="1"/>
        <c:majorTickMark val="out"/>
        <c:minorTickMark val="none"/>
        <c:tickLblPos val="none"/>
        <c:crossAx val="34509893"/>
        <c:crosses val="autoZero"/>
        <c:crossBetween val="midCat"/>
      </c:valAx>
      <c:valAx>
        <c:axId val="34509893"/>
        <c:scaling>
          <c:orientation val="minMax"/>
          <c:max val="1"/>
          <c:min val="0"/>
        </c:scaling>
        <c:delete val="1"/>
        <c:axPos val="l"/>
        <c:numFmt formatCode="0.00" sourceLinked="1"/>
        <c:majorTickMark val="out"/>
        <c:minorTickMark val="none"/>
        <c:tickLblPos val="none"/>
        <c:crossAx val="21062623"/>
        <c:crosses val="autoZero"/>
        <c:crossBetween val="midCat"/>
      </c:valAx>
      <c:spPr>
        <a:noFill/>
        <a:ln>
          <a:noFill/>
        </a:ln>
      </c:spPr>
    </c:plotArea>
    <c:plotVisOnly val="1"/>
    <c:dispBlanksAs val="span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20</xdr:row>
      <xdr:rowOff>163300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0"/>
  <sheetViews>
    <sheetView tabSelected="1" zoomScale="120" zoomScaleNormal="120" workbookViewId="0">
      <selection activeCell="D5" sqref="D5"/>
    </sheetView>
  </sheetViews>
  <sheetFormatPr defaultRowHeight="13.2" x14ac:dyDescent="0.25"/>
  <cols>
    <col min="1" max="1" width="3.44140625" customWidth="1"/>
    <col min="2" max="2" width="4.33203125" customWidth="1"/>
    <col min="3" max="3" width="3.44140625" style="1" customWidth="1"/>
    <col min="4" max="5" width="11.5546875" style="2"/>
    <col min="6" max="7" width="3.44140625" customWidth="1"/>
    <col min="8" max="8" width="43.21875" customWidth="1"/>
    <col min="9" max="10" width="11.5546875" hidden="1" customWidth="1"/>
    <col min="11" max="12" width="11.5546875" customWidth="1"/>
    <col min="13" max="13" width="11.5546875"/>
    <col min="14" max="14" width="11.5546875" style="1"/>
    <col min="15" max="16" width="11.5546875" style="2"/>
    <col min="17" max="17" width="11.5546875" style="3"/>
    <col min="18" max="1025" width="11.5546875"/>
  </cols>
  <sheetData>
    <row r="1" spans="1:1024" s="4" customFormat="1" x14ac:dyDescent="0.25">
      <c r="A1"/>
      <c r="B1"/>
      <c r="C1" s="1"/>
      <c r="D1" s="2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MJ1"/>
    </row>
    <row r="2" spans="1:1024" s="8" customFormat="1" x14ac:dyDescent="0.25">
      <c r="A2"/>
      <c r="B2" s="5" t="s">
        <v>0</v>
      </c>
      <c r="C2" s="6"/>
      <c r="D2" s="7"/>
      <c r="E2" s="7"/>
      <c r="F2" s="7"/>
      <c r="G2"/>
      <c r="H2" s="5" t="s">
        <v>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MJ2"/>
    </row>
    <row r="3" spans="1:1024" x14ac:dyDescent="0.25">
      <c r="C3"/>
      <c r="D3"/>
      <c r="E3"/>
      <c r="N3"/>
      <c r="O3"/>
      <c r="P3"/>
      <c r="Q3"/>
    </row>
    <row r="4" spans="1:1024" ht="13.5" customHeight="1" x14ac:dyDescent="0.25">
      <c r="D4" s="9" t="s">
        <v>2</v>
      </c>
      <c r="E4" s="9" t="s">
        <v>3</v>
      </c>
      <c r="H4" s="45" t="str">
        <f>IF(Berekening!B69,H23,"")</f>
        <v>In het invoerveld hiernaast kunnen in totaal drie zijden en hoeken worden ingegeven van een driehoek.
Op basis daarvan wordt met behulp van de hoekensom, de sinusregel en/of de cosinusregel berekend wat de overige zijden en hoe+H4ken moeten zijn.
Alle berekeningen worden gedaan op het andere tabblad.
Zijde a staat tegenover hoek α, zijde b tegenover hoek β en zijde c tegenover hoek γ.</v>
      </c>
      <c r="N4"/>
      <c r="O4"/>
      <c r="P4"/>
      <c r="Q4"/>
    </row>
    <row r="5" spans="1:1024" x14ac:dyDescent="0.25">
      <c r="C5" s="10" t="s">
        <v>4</v>
      </c>
      <c r="D5" s="11"/>
      <c r="E5" s="11"/>
      <c r="F5" s="12" t="s">
        <v>5</v>
      </c>
      <c r="H5" s="45"/>
      <c r="I5" s="13" t="b">
        <f t="shared" ref="I5:J7" si="0">ISNUMBER(D5)</f>
        <v>0</v>
      </c>
      <c r="J5" s="13" t="b">
        <f t="shared" si="0"/>
        <v>0</v>
      </c>
      <c r="N5"/>
      <c r="O5"/>
      <c r="P5"/>
      <c r="Q5"/>
    </row>
    <row r="6" spans="1:1024" x14ac:dyDescent="0.25">
      <c r="C6" s="1" t="s">
        <v>6</v>
      </c>
      <c r="D6" s="14"/>
      <c r="E6" s="14"/>
      <c r="F6" s="15" t="s">
        <v>7</v>
      </c>
      <c r="H6" s="45"/>
      <c r="I6" s="13" t="b">
        <f t="shared" si="0"/>
        <v>0</v>
      </c>
      <c r="J6" s="13" t="b">
        <f t="shared" si="0"/>
        <v>0</v>
      </c>
      <c r="N6"/>
      <c r="O6"/>
      <c r="P6"/>
      <c r="Q6"/>
    </row>
    <row r="7" spans="1:1024" x14ac:dyDescent="0.25">
      <c r="C7" s="16" t="s">
        <v>8</v>
      </c>
      <c r="D7" s="17"/>
      <c r="E7" s="17"/>
      <c r="F7" s="18" t="s">
        <v>9</v>
      </c>
      <c r="H7" s="45"/>
      <c r="I7" s="13" t="b">
        <f t="shared" si="0"/>
        <v>0</v>
      </c>
      <c r="J7" s="13" t="b">
        <f t="shared" si="0"/>
        <v>0</v>
      </c>
      <c r="N7"/>
      <c r="O7"/>
      <c r="P7"/>
      <c r="Q7"/>
    </row>
    <row r="8" spans="1:1024" x14ac:dyDescent="0.25">
      <c r="H8" s="45"/>
      <c r="N8"/>
      <c r="O8"/>
      <c r="P8"/>
      <c r="Q8"/>
    </row>
    <row r="9" spans="1:1024" x14ac:dyDescent="0.25">
      <c r="C9" s="19" t="str">
        <f>IF(Berekening!B69,Berekening!C69,"")</f>
        <v>Vul in totaal drie zijden of hoeken in</v>
      </c>
      <c r="H9" s="45"/>
      <c r="N9"/>
      <c r="O9"/>
      <c r="P9"/>
      <c r="Q9"/>
    </row>
    <row r="10" spans="1:1024" x14ac:dyDescent="0.25">
      <c r="H10" s="45"/>
      <c r="N10"/>
      <c r="O10"/>
      <c r="P10"/>
      <c r="Q10"/>
    </row>
    <row r="11" spans="1:1024" x14ac:dyDescent="0.25">
      <c r="B11" s="5" t="s">
        <v>10</v>
      </c>
      <c r="C11" s="6"/>
      <c r="D11" s="20"/>
      <c r="E11" s="20"/>
      <c r="F11" s="7"/>
      <c r="H11" s="45"/>
      <c r="N11"/>
      <c r="O11"/>
      <c r="P11"/>
      <c r="Q11"/>
    </row>
    <row r="12" spans="1:1024" x14ac:dyDescent="0.25">
      <c r="C12"/>
      <c r="D12"/>
      <c r="E12"/>
      <c r="H12" s="45"/>
      <c r="N12"/>
      <c r="O12"/>
      <c r="P12"/>
      <c r="Q12"/>
    </row>
    <row r="13" spans="1:1024" x14ac:dyDescent="0.25">
      <c r="D13" s="9" t="s">
        <v>2</v>
      </c>
      <c r="E13" s="9" t="s">
        <v>3</v>
      </c>
      <c r="H13" s="45"/>
      <c r="N13"/>
      <c r="O13"/>
      <c r="P13"/>
      <c r="Q13"/>
    </row>
    <row r="14" spans="1:1024" x14ac:dyDescent="0.25">
      <c r="C14" s="10" t="s">
        <v>4</v>
      </c>
      <c r="D14" s="21" t="str">
        <f>IF(Berekening!$C$74,Berekening!D75,"")</f>
        <v/>
      </c>
      <c r="E14" s="21" t="str">
        <f>IF(Berekening!$C$74,Berekening!E75,"")</f>
        <v/>
      </c>
      <c r="F14" s="12" t="s">
        <v>5</v>
      </c>
      <c r="H14" s="45"/>
      <c r="I14" s="13" t="b">
        <f>AND(Berekening!$C$74,I5)</f>
        <v>0</v>
      </c>
      <c r="J14" s="13" t="b">
        <f>AND(Berekening!$C$74,J5)</f>
        <v>0</v>
      </c>
      <c r="N14"/>
      <c r="O14"/>
      <c r="P14"/>
      <c r="Q14"/>
    </row>
    <row r="15" spans="1:1024" x14ac:dyDescent="0.25">
      <c r="C15" s="1" t="s">
        <v>6</v>
      </c>
      <c r="D15" s="22" t="str">
        <f>IF(Berekening!$C$74,Berekening!D76,"")</f>
        <v/>
      </c>
      <c r="E15" s="22" t="str">
        <f>IF(Berekening!$C$74,Berekening!E76,"")</f>
        <v/>
      </c>
      <c r="F15" s="15" t="s">
        <v>7</v>
      </c>
      <c r="H15" s="45"/>
      <c r="I15" s="13" t="b">
        <f>AND(Berekening!$C$74,I6)</f>
        <v>0</v>
      </c>
      <c r="J15" s="13" t="b">
        <f>AND(Berekening!$C$74,J6)</f>
        <v>0</v>
      </c>
      <c r="N15"/>
      <c r="O15"/>
      <c r="P15"/>
      <c r="Q15"/>
    </row>
    <row r="16" spans="1:1024" x14ac:dyDescent="0.25">
      <c r="C16" s="16" t="s">
        <v>8</v>
      </c>
      <c r="D16" s="23" t="str">
        <f>IF(Berekening!$C$74,Berekening!D77,"")</f>
        <v/>
      </c>
      <c r="E16" s="23" t="str">
        <f>IF(Berekening!$C$74,Berekening!E77,"")</f>
        <v/>
      </c>
      <c r="F16" s="18" t="s">
        <v>9</v>
      </c>
      <c r="H16" s="45"/>
      <c r="I16" s="13" t="b">
        <f>AND(Berekening!$C$74,I7)</f>
        <v>0</v>
      </c>
      <c r="J16" s="13" t="b">
        <f>AND(Berekening!$C$74,J7)</f>
        <v>0</v>
      </c>
      <c r="N16"/>
      <c r="O16"/>
      <c r="P16"/>
      <c r="Q16"/>
    </row>
    <row r="17" spans="2:17" x14ac:dyDescent="0.25">
      <c r="F17" s="15"/>
      <c r="H17" s="45"/>
      <c r="N17"/>
      <c r="O17"/>
      <c r="P17"/>
      <c r="Q17"/>
    </row>
    <row r="18" spans="2:17" x14ac:dyDescent="0.25">
      <c r="D18" s="9" t="s">
        <v>2</v>
      </c>
      <c r="E18" s="9" t="s">
        <v>3</v>
      </c>
      <c r="H18" s="45"/>
      <c r="N18"/>
      <c r="O18"/>
      <c r="P18"/>
      <c r="Q18"/>
    </row>
    <row r="19" spans="2:17" x14ac:dyDescent="0.25">
      <c r="C19" s="10" t="s">
        <v>4</v>
      </c>
      <c r="D19" s="21" t="str">
        <f>IF(Berekening!$C$81,Berekening!D82,"")</f>
        <v/>
      </c>
      <c r="E19" s="21" t="str">
        <f>IF(Berekening!$C$81,Berekening!E82,"")</f>
        <v/>
      </c>
      <c r="F19" s="12" t="s">
        <v>5</v>
      </c>
      <c r="H19" s="45"/>
      <c r="I19" s="13" t="b">
        <f>AND(Berekening!$C$81,I5)</f>
        <v>0</v>
      </c>
      <c r="J19" s="13" t="b">
        <f>AND(Berekening!$C$81,J5)</f>
        <v>0</v>
      </c>
      <c r="N19"/>
      <c r="O19"/>
      <c r="P19"/>
      <c r="Q19"/>
    </row>
    <row r="20" spans="2:17" x14ac:dyDescent="0.25">
      <c r="C20" s="1" t="s">
        <v>6</v>
      </c>
      <c r="D20" s="22" t="str">
        <f>IF(Berekening!$C$81,Berekening!D83,"")</f>
        <v/>
      </c>
      <c r="E20" s="22" t="str">
        <f>IF(Berekening!$C$81,Berekening!E83,"")</f>
        <v/>
      </c>
      <c r="F20" s="15" t="s">
        <v>7</v>
      </c>
      <c r="H20" s="45"/>
      <c r="I20" s="13" t="b">
        <f>AND(Berekening!$C$81,I6)</f>
        <v>0</v>
      </c>
      <c r="J20" s="13" t="b">
        <f>AND(Berekening!$C$81,J6)</f>
        <v>0</v>
      </c>
      <c r="N20"/>
      <c r="O20"/>
      <c r="P20"/>
      <c r="Q20"/>
    </row>
    <row r="21" spans="2:17" x14ac:dyDescent="0.25">
      <c r="C21" s="16" t="s">
        <v>8</v>
      </c>
      <c r="D21" s="23" t="str">
        <f>IF(Berekening!$C$81,Berekening!D84,"")</f>
        <v/>
      </c>
      <c r="E21" s="23" t="str">
        <f>IF(Berekening!$C$81,Berekening!E84,"")</f>
        <v/>
      </c>
      <c r="F21" s="18" t="s">
        <v>9</v>
      </c>
      <c r="H21" s="45"/>
      <c r="I21" s="13" t="b">
        <f>AND(Berekening!$C$81,I7)</f>
        <v>0</v>
      </c>
      <c r="J21" s="13" t="b">
        <f>AND(Berekening!$C$81,J7)</f>
        <v>0</v>
      </c>
      <c r="N21"/>
      <c r="O21"/>
      <c r="P21"/>
      <c r="Q21"/>
    </row>
    <row r="22" spans="2:17" x14ac:dyDescent="0.25">
      <c r="N22"/>
      <c r="O22"/>
      <c r="P22"/>
      <c r="Q22"/>
    </row>
    <row r="23" spans="2:17" ht="171.6" hidden="1" x14ac:dyDescent="0.25">
      <c r="C23"/>
      <c r="D23"/>
      <c r="E23"/>
      <c r="H23" s="43" t="s">
        <v>59</v>
      </c>
      <c r="N23"/>
      <c r="O23"/>
      <c r="P23"/>
      <c r="Q23"/>
    </row>
    <row r="24" spans="2:17" x14ac:dyDescent="0.25">
      <c r="B24" s="44" t="s">
        <v>61</v>
      </c>
      <c r="N24"/>
      <c r="O24"/>
      <c r="P24"/>
      <c r="Q24"/>
    </row>
    <row r="25" spans="2:17" x14ac:dyDescent="0.25">
      <c r="N25"/>
      <c r="O25"/>
      <c r="P25"/>
      <c r="Q25"/>
    </row>
    <row r="26" spans="2:17" x14ac:dyDescent="0.25">
      <c r="N26"/>
      <c r="O26"/>
      <c r="P26"/>
      <c r="Q26"/>
    </row>
    <row r="27" spans="2:17" x14ac:dyDescent="0.25">
      <c r="N27"/>
      <c r="O27"/>
      <c r="P27"/>
      <c r="Q27"/>
    </row>
    <row r="28" spans="2:17" x14ac:dyDescent="0.25">
      <c r="N28"/>
      <c r="O28"/>
      <c r="P28"/>
      <c r="Q28"/>
    </row>
    <row r="29" spans="2:17" x14ac:dyDescent="0.25">
      <c r="N29"/>
      <c r="O29"/>
      <c r="P29"/>
      <c r="Q29"/>
    </row>
    <row r="30" spans="2:17" x14ac:dyDescent="0.25">
      <c r="N30"/>
      <c r="O30"/>
      <c r="P30"/>
      <c r="Q30"/>
    </row>
    <row r="31" spans="2:17" x14ac:dyDescent="0.25">
      <c r="N31"/>
      <c r="O31"/>
      <c r="P31"/>
      <c r="Q31"/>
    </row>
    <row r="32" spans="2:17" x14ac:dyDescent="0.25">
      <c r="N32"/>
      <c r="O32"/>
      <c r="P32"/>
      <c r="Q32"/>
    </row>
    <row r="33" spans="14:17" x14ac:dyDescent="0.25">
      <c r="N33"/>
      <c r="O33"/>
      <c r="P33"/>
      <c r="Q33"/>
    </row>
    <row r="34" spans="14:17" x14ac:dyDescent="0.25">
      <c r="N34"/>
      <c r="O34"/>
      <c r="P34"/>
      <c r="Q34"/>
    </row>
    <row r="35" spans="14:17" x14ac:dyDescent="0.25">
      <c r="N35"/>
      <c r="O35"/>
      <c r="P35"/>
      <c r="Q35"/>
    </row>
    <row r="36" spans="14:17" x14ac:dyDescent="0.25">
      <c r="N36"/>
      <c r="O36"/>
      <c r="P36"/>
      <c r="Q36"/>
    </row>
    <row r="37" spans="14:17" x14ac:dyDescent="0.25">
      <c r="N37"/>
      <c r="O37"/>
      <c r="P37"/>
      <c r="Q37"/>
    </row>
    <row r="38" spans="14:17" x14ac:dyDescent="0.25">
      <c r="N38"/>
      <c r="O38"/>
      <c r="P38"/>
      <c r="Q38"/>
    </row>
    <row r="39" spans="14:17" x14ac:dyDescent="0.25">
      <c r="N39"/>
      <c r="O39"/>
      <c r="P39"/>
      <c r="Q39"/>
    </row>
    <row r="40" spans="14:17" x14ac:dyDescent="0.25">
      <c r="N40"/>
      <c r="O40"/>
      <c r="P40"/>
      <c r="Q40"/>
    </row>
    <row r="41" spans="14:17" x14ac:dyDescent="0.25">
      <c r="N41"/>
      <c r="O41"/>
      <c r="P41"/>
      <c r="Q41"/>
    </row>
    <row r="42" spans="14:17" x14ac:dyDescent="0.25">
      <c r="N42"/>
      <c r="O42"/>
      <c r="P42"/>
      <c r="Q42"/>
    </row>
    <row r="43" spans="14:17" x14ac:dyDescent="0.25">
      <c r="N43"/>
      <c r="O43"/>
      <c r="P43"/>
      <c r="Q43"/>
    </row>
    <row r="44" spans="14:17" x14ac:dyDescent="0.25">
      <c r="N44"/>
      <c r="O44"/>
      <c r="P44"/>
      <c r="Q44"/>
    </row>
    <row r="45" spans="14:17" x14ac:dyDescent="0.25">
      <c r="N45"/>
      <c r="O45"/>
      <c r="P45"/>
      <c r="Q45"/>
    </row>
    <row r="46" spans="14:17" x14ac:dyDescent="0.25">
      <c r="N46"/>
      <c r="O46"/>
      <c r="P46"/>
      <c r="Q46"/>
    </row>
    <row r="47" spans="14:17" x14ac:dyDescent="0.25">
      <c r="N47"/>
      <c r="O47"/>
      <c r="P47"/>
      <c r="Q47"/>
    </row>
    <row r="48" spans="14:17" x14ac:dyDescent="0.25">
      <c r="N48"/>
      <c r="O48"/>
      <c r="P48"/>
      <c r="Q48"/>
    </row>
    <row r="49" spans="14:17" x14ac:dyDescent="0.25">
      <c r="N49"/>
      <c r="O49"/>
      <c r="P49"/>
      <c r="Q49"/>
    </row>
    <row r="50" spans="14:17" x14ac:dyDescent="0.25">
      <c r="N50"/>
      <c r="O50"/>
      <c r="P50"/>
      <c r="Q50"/>
    </row>
    <row r="51" spans="14:17" x14ac:dyDescent="0.25">
      <c r="N51"/>
      <c r="O51"/>
      <c r="P51"/>
      <c r="Q51"/>
    </row>
    <row r="52" spans="14:17" x14ac:dyDescent="0.25">
      <c r="N52"/>
      <c r="O52"/>
      <c r="P52"/>
      <c r="Q52"/>
    </row>
    <row r="53" spans="14:17" x14ac:dyDescent="0.25">
      <c r="N53"/>
      <c r="O53"/>
      <c r="P53"/>
      <c r="Q53"/>
    </row>
    <row r="54" spans="14:17" x14ac:dyDescent="0.25">
      <c r="N54"/>
      <c r="O54"/>
      <c r="P54"/>
      <c r="Q54"/>
    </row>
    <row r="55" spans="14:17" x14ac:dyDescent="0.25">
      <c r="N55"/>
      <c r="O55"/>
      <c r="P55"/>
      <c r="Q55"/>
    </row>
    <row r="56" spans="14:17" x14ac:dyDescent="0.25">
      <c r="N56"/>
      <c r="O56"/>
      <c r="P56"/>
      <c r="Q56"/>
    </row>
    <row r="57" spans="14:17" x14ac:dyDescent="0.25">
      <c r="N57"/>
      <c r="O57"/>
      <c r="P57"/>
      <c r="Q57"/>
    </row>
    <row r="58" spans="14:17" x14ac:dyDescent="0.25">
      <c r="N58"/>
      <c r="O58"/>
      <c r="P58"/>
      <c r="Q58"/>
    </row>
    <row r="59" spans="14:17" x14ac:dyDescent="0.25">
      <c r="N59"/>
      <c r="O59"/>
      <c r="P59"/>
      <c r="Q59"/>
    </row>
    <row r="60" spans="14:17" x14ac:dyDescent="0.25">
      <c r="N60"/>
      <c r="O60"/>
      <c r="P60"/>
      <c r="Q60"/>
    </row>
    <row r="61" spans="14:17" x14ac:dyDescent="0.25">
      <c r="N61"/>
      <c r="O61"/>
      <c r="P61"/>
      <c r="Q61"/>
    </row>
    <row r="62" spans="14:17" x14ac:dyDescent="0.25">
      <c r="N62"/>
      <c r="O62"/>
      <c r="P62"/>
      <c r="Q62"/>
    </row>
    <row r="63" spans="14:17" x14ac:dyDescent="0.25">
      <c r="N63"/>
      <c r="O63"/>
      <c r="P63"/>
      <c r="Q63"/>
    </row>
    <row r="64" spans="14:17" x14ac:dyDescent="0.25">
      <c r="N64"/>
      <c r="O64"/>
      <c r="P64"/>
      <c r="Q64"/>
    </row>
    <row r="65" spans="1:1024" x14ac:dyDescent="0.25">
      <c r="N65"/>
      <c r="O65"/>
      <c r="P65"/>
      <c r="Q65"/>
    </row>
    <row r="66" spans="1:1024" x14ac:dyDescent="0.25">
      <c r="N66"/>
      <c r="O66"/>
      <c r="P66"/>
      <c r="Q66"/>
    </row>
    <row r="67" spans="1:1024" x14ac:dyDescent="0.25">
      <c r="N67"/>
      <c r="O67"/>
      <c r="P67"/>
      <c r="Q67"/>
    </row>
    <row r="68" spans="1:1024" x14ac:dyDescent="0.25">
      <c r="N68"/>
      <c r="O68"/>
      <c r="P68"/>
      <c r="Q68"/>
    </row>
    <row r="69" spans="1:1024" x14ac:dyDescent="0.25">
      <c r="N69"/>
      <c r="O69"/>
      <c r="P69"/>
      <c r="Q69"/>
    </row>
    <row r="70" spans="1:1024" s="24" customFormat="1" x14ac:dyDescent="0.25">
      <c r="A70"/>
      <c r="B70"/>
      <c r="C70" s="1"/>
      <c r="D70" s="2"/>
      <c r="E70" s="2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MJ70"/>
    </row>
    <row r="71" spans="1:1024" x14ac:dyDescent="0.25">
      <c r="N71"/>
      <c r="O71"/>
      <c r="P71"/>
      <c r="Q71"/>
    </row>
    <row r="72" spans="1:1024" x14ac:dyDescent="0.25">
      <c r="N72"/>
      <c r="O72"/>
      <c r="P72"/>
      <c r="Q72"/>
    </row>
    <row r="73" spans="1:1024" x14ac:dyDescent="0.25">
      <c r="N73"/>
      <c r="O73"/>
      <c r="P73"/>
      <c r="Q73"/>
    </row>
    <row r="74" spans="1:1024" x14ac:dyDescent="0.25">
      <c r="N74"/>
      <c r="O74"/>
      <c r="P74"/>
      <c r="Q74"/>
    </row>
    <row r="75" spans="1:1024" x14ac:dyDescent="0.25">
      <c r="N75"/>
      <c r="O75"/>
      <c r="P75"/>
      <c r="Q75"/>
    </row>
    <row r="76" spans="1:1024" x14ac:dyDescent="0.25">
      <c r="N76"/>
      <c r="O76"/>
      <c r="P76"/>
      <c r="Q76"/>
    </row>
    <row r="77" spans="1:1024" x14ac:dyDescent="0.25">
      <c r="N77"/>
      <c r="O77"/>
      <c r="P77"/>
      <c r="Q77"/>
    </row>
    <row r="78" spans="1:1024" x14ac:dyDescent="0.25">
      <c r="N78"/>
      <c r="O78"/>
      <c r="P78"/>
      <c r="Q78"/>
    </row>
    <row r="79" spans="1:1024" x14ac:dyDescent="0.25">
      <c r="N79"/>
      <c r="O79"/>
      <c r="P79"/>
      <c r="Q79"/>
    </row>
    <row r="80" spans="1:1024" x14ac:dyDescent="0.25">
      <c r="N80"/>
      <c r="O80"/>
      <c r="P80"/>
      <c r="Q80"/>
    </row>
    <row r="81" spans="14:20" x14ac:dyDescent="0.25">
      <c r="N81"/>
      <c r="O81"/>
      <c r="P81"/>
      <c r="Q81"/>
    </row>
    <row r="82" spans="14:20" x14ac:dyDescent="0.25">
      <c r="N82"/>
      <c r="O82"/>
      <c r="P82"/>
      <c r="Q82"/>
    </row>
    <row r="83" spans="14:20" x14ac:dyDescent="0.25">
      <c r="N83"/>
      <c r="O83"/>
      <c r="P83"/>
      <c r="Q83"/>
    </row>
    <row r="84" spans="14:20" x14ac:dyDescent="0.25">
      <c r="N84"/>
      <c r="O84"/>
      <c r="P84"/>
      <c r="Q84"/>
    </row>
    <row r="85" spans="14:20" x14ac:dyDescent="0.25">
      <c r="N85"/>
      <c r="O85"/>
      <c r="P85"/>
      <c r="Q85"/>
    </row>
    <row r="86" spans="14:20" x14ac:dyDescent="0.25">
      <c r="O86" s="25"/>
      <c r="P86" s="25"/>
      <c r="Q86"/>
      <c r="S86" s="25"/>
      <c r="T86" s="25"/>
    </row>
    <row r="87" spans="14:20" x14ac:dyDescent="0.25">
      <c r="O87" s="25"/>
      <c r="P87" s="25"/>
      <c r="Q87"/>
      <c r="S87" s="2"/>
      <c r="T87" s="2"/>
    </row>
    <row r="88" spans="14:20" x14ac:dyDescent="0.25">
      <c r="O88" s="25"/>
      <c r="P88" s="25"/>
      <c r="Q88" s="1"/>
      <c r="S88" s="2"/>
      <c r="T88" s="2"/>
    </row>
    <row r="89" spans="14:20" x14ac:dyDescent="0.25">
      <c r="Q89" s="1"/>
      <c r="R89" s="1"/>
      <c r="S89" s="1"/>
      <c r="T89" s="1"/>
    </row>
    <row r="90" spans="14:20" x14ac:dyDescent="0.25">
      <c r="Q90" s="1"/>
      <c r="R90" s="1"/>
      <c r="S90" s="1"/>
      <c r="T90" s="1"/>
    </row>
  </sheetData>
  <sheetProtection algorithmName="SHA-512" hashValue="P9JtThysyXQeWcULqTcmkDeGgwgUFbL2WMJqCz9ycQoQFkEZxaePKIux55fDDIPueCBqbfbiKOD6OUVVKTJK4A==" saltValue="CJLRWjM1dTGXL1Iwxfs9qw==" spinCount="100000" sheet="1" objects="1" scenarios="1" selectLockedCells="1"/>
  <mergeCells count="1">
    <mergeCell ref="H4:H21"/>
  </mergeCells>
  <conditionalFormatting sqref="D5:E7 D14:E16 D19:E21">
    <cfRule type="expression" dxfId="2" priority="2">
      <formula>I5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Roman,Standaard"&amp;12&amp;A</oddHeader>
    <oddFooter>&amp;C&amp;"Times New Roman,Standaard"&amp;12Pagina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2"/>
  <sheetViews>
    <sheetView zoomScale="120" zoomScaleNormal="120" workbookViewId="0"/>
  </sheetViews>
  <sheetFormatPr defaultRowHeight="13.2" x14ac:dyDescent="0.25"/>
  <cols>
    <col min="1" max="1" width="3.44140625" customWidth="1"/>
    <col min="2" max="1025" width="11.5546875"/>
  </cols>
  <sheetData>
    <row r="1" spans="2:15" x14ac:dyDescent="0.25">
      <c r="B1" s="26"/>
      <c r="C1" s="1"/>
      <c r="D1" s="2"/>
      <c r="E1" s="2"/>
      <c r="F1" s="3"/>
      <c r="J1" s="4"/>
      <c r="O1" s="4"/>
    </row>
    <row r="2" spans="2:15" x14ac:dyDescent="0.25">
      <c r="B2" s="27" t="s">
        <v>11</v>
      </c>
      <c r="C2" s="28"/>
      <c r="D2" s="29"/>
      <c r="E2" s="29"/>
      <c r="F2" s="30"/>
      <c r="G2" s="24"/>
      <c r="H2" s="24"/>
      <c r="I2" s="24"/>
      <c r="J2" s="8"/>
      <c r="O2" s="8"/>
    </row>
    <row r="3" spans="2:15" x14ac:dyDescent="0.25">
      <c r="B3" t="s">
        <v>12</v>
      </c>
      <c r="C3" s="1"/>
      <c r="D3" s="2" t="s">
        <v>2</v>
      </c>
      <c r="E3" s="2" t="s">
        <v>3</v>
      </c>
      <c r="F3" s="3"/>
      <c r="G3" t="s">
        <v>13</v>
      </c>
      <c r="I3" t="s">
        <v>14</v>
      </c>
    </row>
    <row r="4" spans="2:15" x14ac:dyDescent="0.25">
      <c r="B4">
        <v>1</v>
      </c>
      <c r="C4" s="1" t="s">
        <v>4</v>
      </c>
      <c r="D4" s="2" t="str">
        <f>IF(ISNUMBER('Invoer en uitvoer'!D5),'Invoer en uitvoer'!D5,"")</f>
        <v/>
      </c>
      <c r="E4" s="2" t="str">
        <f>IF(ISNUMBER('Invoer en uitvoer'!E5),'Invoer en uitvoer'!E5,"")</f>
        <v/>
      </c>
      <c r="F4" s="31" t="s">
        <v>5</v>
      </c>
      <c r="G4" s="32">
        <f>IF(ISNUMBER(D4),1,0)</f>
        <v>0</v>
      </c>
      <c r="H4" s="32">
        <f t="shared" ref="H4:H6" si="0">IF(ISNUMBER(E4),1,0)</f>
        <v>0</v>
      </c>
      <c r="I4">
        <f>8*G4+4*H4+2</f>
        <v>2</v>
      </c>
    </row>
    <row r="5" spans="2:15" x14ac:dyDescent="0.25">
      <c r="B5">
        <v>2</v>
      </c>
      <c r="C5" s="1" t="s">
        <v>6</v>
      </c>
      <c r="D5" s="2" t="str">
        <f>IF(ISNUMBER('Invoer en uitvoer'!D6),'Invoer en uitvoer'!D6,"")</f>
        <v/>
      </c>
      <c r="E5" s="2" t="str">
        <f>IF(ISNUMBER('Invoer en uitvoer'!E6),'Invoer en uitvoer'!E6,"")</f>
        <v/>
      </c>
      <c r="F5" s="15" t="s">
        <v>7</v>
      </c>
      <c r="G5" s="32">
        <f t="shared" ref="G5:G6" si="1">IF(ISNUMBER(D5),1,0)</f>
        <v>0</v>
      </c>
      <c r="H5" s="32">
        <f t="shared" si="0"/>
        <v>0</v>
      </c>
      <c r="I5">
        <f>8*G5+4*H5+1</f>
        <v>1</v>
      </c>
    </row>
    <row r="6" spans="2:15" x14ac:dyDescent="0.25">
      <c r="B6">
        <v>3</v>
      </c>
      <c r="C6" s="1" t="s">
        <v>8</v>
      </c>
      <c r="D6" s="2" t="str">
        <f>IF(ISNUMBER('Invoer en uitvoer'!D7),'Invoer en uitvoer'!D7,"")</f>
        <v/>
      </c>
      <c r="E6" s="2" t="str">
        <f>IF(ISNUMBER('Invoer en uitvoer'!E7),'Invoer en uitvoer'!E7,"")</f>
        <v/>
      </c>
      <c r="F6" s="15" t="s">
        <v>9</v>
      </c>
      <c r="G6" s="32">
        <f t="shared" si="1"/>
        <v>0</v>
      </c>
      <c r="H6" s="32">
        <f t="shared" si="0"/>
        <v>0</v>
      </c>
      <c r="I6">
        <f>8*G6+4*H6+0</f>
        <v>0</v>
      </c>
    </row>
    <row r="7" spans="2:15" x14ac:dyDescent="0.25">
      <c r="C7" s="1"/>
      <c r="D7" s="2"/>
      <c r="E7" s="2"/>
      <c r="F7" s="3"/>
      <c r="G7" s="32"/>
      <c r="H7" s="32"/>
    </row>
    <row r="8" spans="2:15" x14ac:dyDescent="0.25">
      <c r="B8" s="27" t="s">
        <v>15</v>
      </c>
      <c r="C8" s="28"/>
      <c r="D8" s="29"/>
      <c r="E8" s="29"/>
      <c r="F8" s="30"/>
      <c r="G8" s="33"/>
      <c r="H8" s="33"/>
      <c r="I8" s="24"/>
    </row>
    <row r="9" spans="2:15" x14ac:dyDescent="0.25">
      <c r="B9" s="27"/>
      <c r="C9" s="28"/>
      <c r="D9" s="29"/>
      <c r="E9" s="29"/>
      <c r="F9" s="30"/>
      <c r="G9" s="33"/>
      <c r="H9" s="33"/>
      <c r="I9" s="24"/>
    </row>
    <row r="10" spans="2:15" x14ac:dyDescent="0.25">
      <c r="B10" s="27"/>
      <c r="C10" s="28"/>
      <c r="D10" s="29"/>
      <c r="E10" s="29"/>
      <c r="F10" s="30"/>
      <c r="G10" s="33"/>
      <c r="H10" s="33"/>
      <c r="I10" s="24"/>
    </row>
    <row r="11" spans="2:15" x14ac:dyDescent="0.25">
      <c r="B11" t="s">
        <v>12</v>
      </c>
      <c r="C11" s="1"/>
      <c r="D11" s="2" t="s">
        <v>2</v>
      </c>
      <c r="E11" s="2" t="s">
        <v>3</v>
      </c>
      <c r="F11" s="3"/>
      <c r="G11" s="32" t="s">
        <v>13</v>
      </c>
      <c r="H11" s="32"/>
      <c r="I11" t="s">
        <v>14</v>
      </c>
    </row>
    <row r="12" spans="2:15" x14ac:dyDescent="0.25">
      <c r="B12">
        <f t="shared" ref="B12:I12" si="2">IF($I4&gt;=$I5,B4,B5)</f>
        <v>1</v>
      </c>
      <c r="C12" s="1" t="str">
        <f t="shared" si="2"/>
        <v>a</v>
      </c>
      <c r="D12" s="2" t="str">
        <f t="shared" si="2"/>
        <v/>
      </c>
      <c r="E12" s="2" t="str">
        <f t="shared" si="2"/>
        <v/>
      </c>
      <c r="F12" s="3" t="str">
        <f t="shared" si="2"/>
        <v>α</v>
      </c>
      <c r="G12" s="32">
        <f t="shared" si="2"/>
        <v>0</v>
      </c>
      <c r="H12" s="32">
        <f t="shared" si="2"/>
        <v>0</v>
      </c>
      <c r="I12">
        <f t="shared" si="2"/>
        <v>2</v>
      </c>
    </row>
    <row r="13" spans="2:15" x14ac:dyDescent="0.25">
      <c r="B13">
        <f t="shared" ref="B13:I13" si="3">IF($I4&gt;=$I5,B5,B4)</f>
        <v>2</v>
      </c>
      <c r="C13" s="1" t="str">
        <f t="shared" si="3"/>
        <v>b</v>
      </c>
      <c r="D13" s="2" t="str">
        <f t="shared" si="3"/>
        <v/>
      </c>
      <c r="E13" s="2" t="str">
        <f t="shared" si="3"/>
        <v/>
      </c>
      <c r="F13" s="3" t="str">
        <f t="shared" si="3"/>
        <v>β</v>
      </c>
      <c r="G13" s="32">
        <f t="shared" si="3"/>
        <v>0</v>
      </c>
      <c r="H13" s="32">
        <f t="shared" si="3"/>
        <v>0</v>
      </c>
      <c r="I13">
        <f t="shared" si="3"/>
        <v>1</v>
      </c>
    </row>
    <row r="14" spans="2:15" x14ac:dyDescent="0.25">
      <c r="B14">
        <f t="shared" ref="B14:I14" si="4">B6</f>
        <v>3</v>
      </c>
      <c r="C14" s="1" t="str">
        <f t="shared" si="4"/>
        <v>c</v>
      </c>
      <c r="D14" s="2" t="str">
        <f t="shared" si="4"/>
        <v/>
      </c>
      <c r="E14" s="2" t="str">
        <f t="shared" si="4"/>
        <v/>
      </c>
      <c r="F14" s="3" t="str">
        <f t="shared" si="4"/>
        <v>γ</v>
      </c>
      <c r="G14" s="32">
        <f t="shared" si="4"/>
        <v>0</v>
      </c>
      <c r="H14" s="32">
        <f t="shared" si="4"/>
        <v>0</v>
      </c>
      <c r="I14">
        <f t="shared" si="4"/>
        <v>0</v>
      </c>
    </row>
    <row r="15" spans="2:15" x14ac:dyDescent="0.25">
      <c r="C15" s="1"/>
      <c r="D15" s="2"/>
      <c r="E15" s="2"/>
      <c r="F15" s="3"/>
      <c r="G15" s="32"/>
      <c r="H15" s="32"/>
    </row>
    <row r="16" spans="2:15" x14ac:dyDescent="0.25">
      <c r="B16">
        <f t="shared" ref="B16:I16" si="5">B12</f>
        <v>1</v>
      </c>
      <c r="C16" s="1" t="str">
        <f t="shared" si="5"/>
        <v>a</v>
      </c>
      <c r="D16" s="2" t="str">
        <f t="shared" si="5"/>
        <v/>
      </c>
      <c r="E16" s="2" t="str">
        <f t="shared" si="5"/>
        <v/>
      </c>
      <c r="F16" s="3" t="str">
        <f t="shared" si="5"/>
        <v>α</v>
      </c>
      <c r="G16" s="32">
        <f t="shared" si="5"/>
        <v>0</v>
      </c>
      <c r="H16" s="32">
        <f t="shared" si="5"/>
        <v>0</v>
      </c>
      <c r="I16">
        <f t="shared" si="5"/>
        <v>2</v>
      </c>
    </row>
    <row r="17" spans="2:9" x14ac:dyDescent="0.25">
      <c r="B17">
        <f t="shared" ref="B17:I17" si="6">IF($I13&gt;=$I14,B13,B14)</f>
        <v>2</v>
      </c>
      <c r="C17" s="1" t="str">
        <f t="shared" si="6"/>
        <v>b</v>
      </c>
      <c r="D17" s="2" t="str">
        <f t="shared" si="6"/>
        <v/>
      </c>
      <c r="E17" s="2" t="str">
        <f t="shared" si="6"/>
        <v/>
      </c>
      <c r="F17" s="3" t="str">
        <f t="shared" si="6"/>
        <v>β</v>
      </c>
      <c r="G17" s="32">
        <f t="shared" si="6"/>
        <v>0</v>
      </c>
      <c r="H17" s="32">
        <f t="shared" si="6"/>
        <v>0</v>
      </c>
      <c r="I17">
        <f t="shared" si="6"/>
        <v>1</v>
      </c>
    </row>
    <row r="18" spans="2:9" x14ac:dyDescent="0.25">
      <c r="B18">
        <f t="shared" ref="B18:I18" si="7">IF($I13&gt;=$I14,B14,B13)</f>
        <v>3</v>
      </c>
      <c r="C18" s="1" t="str">
        <f t="shared" si="7"/>
        <v>c</v>
      </c>
      <c r="D18" s="2" t="str">
        <f t="shared" si="7"/>
        <v/>
      </c>
      <c r="E18" s="2" t="str">
        <f t="shared" si="7"/>
        <v/>
      </c>
      <c r="F18" s="3" t="str">
        <f t="shared" si="7"/>
        <v>γ</v>
      </c>
      <c r="G18" s="32">
        <f t="shared" si="7"/>
        <v>0</v>
      </c>
      <c r="H18" s="32">
        <f t="shared" si="7"/>
        <v>0</v>
      </c>
      <c r="I18">
        <f t="shared" si="7"/>
        <v>0</v>
      </c>
    </row>
    <row r="19" spans="2:9" x14ac:dyDescent="0.25">
      <c r="C19" s="1"/>
      <c r="D19" s="2"/>
      <c r="E19" s="2"/>
      <c r="F19" s="3"/>
      <c r="G19" s="32"/>
      <c r="H19" s="32"/>
    </row>
    <row r="20" spans="2:9" x14ac:dyDescent="0.25">
      <c r="B20">
        <f t="shared" ref="B20:I20" si="8">IF($I16&gt;=$I17,B16,B17)</f>
        <v>1</v>
      </c>
      <c r="C20" s="1" t="str">
        <f t="shared" si="8"/>
        <v>a</v>
      </c>
      <c r="D20" s="2" t="str">
        <f t="shared" si="8"/>
        <v/>
      </c>
      <c r="E20" s="2" t="str">
        <f t="shared" si="8"/>
        <v/>
      </c>
      <c r="F20" s="3" t="str">
        <f t="shared" si="8"/>
        <v>α</v>
      </c>
      <c r="G20" s="32">
        <f t="shared" si="8"/>
        <v>0</v>
      </c>
      <c r="H20" s="32">
        <f t="shared" si="8"/>
        <v>0</v>
      </c>
      <c r="I20">
        <f t="shared" si="8"/>
        <v>2</v>
      </c>
    </row>
    <row r="21" spans="2:9" x14ac:dyDescent="0.25">
      <c r="B21">
        <f t="shared" ref="B21:I21" si="9">IF($I16&gt;=$I17,B17,B16)</f>
        <v>2</v>
      </c>
      <c r="C21" s="1" t="str">
        <f t="shared" si="9"/>
        <v>b</v>
      </c>
      <c r="D21" s="2" t="str">
        <f t="shared" si="9"/>
        <v/>
      </c>
      <c r="E21" s="2" t="str">
        <f t="shared" si="9"/>
        <v/>
      </c>
      <c r="F21" s="3" t="str">
        <f t="shared" si="9"/>
        <v>β</v>
      </c>
      <c r="G21" s="32">
        <f t="shared" si="9"/>
        <v>0</v>
      </c>
      <c r="H21" s="32">
        <f t="shared" si="9"/>
        <v>0</v>
      </c>
      <c r="I21">
        <f t="shared" si="9"/>
        <v>1</v>
      </c>
    </row>
    <row r="22" spans="2:9" x14ac:dyDescent="0.25">
      <c r="B22">
        <f t="shared" ref="B22:I22" si="10">B18</f>
        <v>3</v>
      </c>
      <c r="C22" s="1" t="str">
        <f t="shared" si="10"/>
        <v>c</v>
      </c>
      <c r="D22" s="2" t="str">
        <f t="shared" si="10"/>
        <v/>
      </c>
      <c r="E22" s="2" t="str">
        <f t="shared" si="10"/>
        <v/>
      </c>
      <c r="F22" s="3" t="str">
        <f t="shared" si="10"/>
        <v>γ</v>
      </c>
      <c r="G22" s="32">
        <f t="shared" si="10"/>
        <v>0</v>
      </c>
      <c r="H22" s="32">
        <f t="shared" si="10"/>
        <v>0</v>
      </c>
      <c r="I22">
        <f t="shared" si="10"/>
        <v>0</v>
      </c>
    </row>
    <row r="23" spans="2:9" x14ac:dyDescent="0.25">
      <c r="C23" s="1"/>
      <c r="D23" s="2"/>
      <c r="E23" s="2"/>
      <c r="F23" s="3"/>
    </row>
    <row r="24" spans="2:9" x14ac:dyDescent="0.25">
      <c r="C24" s="1"/>
      <c r="D24" s="2" t="s">
        <v>2</v>
      </c>
      <c r="E24" s="2" t="s">
        <v>16</v>
      </c>
      <c r="F24" s="3"/>
      <c r="G24" t="s">
        <v>17</v>
      </c>
      <c r="H24" s="32">
        <f>SUM(G20:G22)</f>
        <v>0</v>
      </c>
      <c r="I24" s="34"/>
    </row>
    <row r="25" spans="2:9" x14ac:dyDescent="0.25">
      <c r="B25">
        <f t="shared" ref="B25:D27" si="11">B20</f>
        <v>1</v>
      </c>
      <c r="C25" s="1" t="str">
        <f t="shared" si="11"/>
        <v>a</v>
      </c>
      <c r="D25" s="2" t="str">
        <f t="shared" si="11"/>
        <v/>
      </c>
      <c r="E25" s="2" t="e">
        <f>RADIANS(E20)</f>
        <v>#VALUE!</v>
      </c>
      <c r="F25" s="3" t="str">
        <f>F20</f>
        <v>α</v>
      </c>
      <c r="G25" t="s">
        <v>18</v>
      </c>
      <c r="H25" s="32">
        <f>SUM(H20:H22)</f>
        <v>0</v>
      </c>
      <c r="I25" s="34"/>
    </row>
    <row r="26" spans="2:9" x14ac:dyDescent="0.25">
      <c r="B26">
        <f t="shared" si="11"/>
        <v>2</v>
      </c>
      <c r="C26" s="1" t="str">
        <f t="shared" si="11"/>
        <v>b</v>
      </c>
      <c r="D26" s="2" t="str">
        <f t="shared" si="11"/>
        <v/>
      </c>
      <c r="E26" s="2" t="e">
        <f>RADIANS(E21)</f>
        <v>#VALUE!</v>
      </c>
      <c r="F26" s="3" t="str">
        <f>F21</f>
        <v>β</v>
      </c>
      <c r="G26" t="s">
        <v>19</v>
      </c>
      <c r="H26" s="35" t="b">
        <f>AND(SUM(H24:H25)=3,H24&gt;0)</f>
        <v>0</v>
      </c>
      <c r="I26" s="34"/>
    </row>
    <row r="27" spans="2:9" x14ac:dyDescent="0.25">
      <c r="B27">
        <f t="shared" si="11"/>
        <v>3</v>
      </c>
      <c r="C27" s="1" t="str">
        <f t="shared" si="11"/>
        <v>c</v>
      </c>
      <c r="D27" s="2" t="str">
        <f t="shared" si="11"/>
        <v/>
      </c>
      <c r="E27" s="2" t="e">
        <f>RADIANS(E22)</f>
        <v>#VALUE!</v>
      </c>
      <c r="F27" s="3" t="str">
        <f>F22</f>
        <v>γ</v>
      </c>
      <c r="G27" t="s">
        <v>20</v>
      </c>
      <c r="H27" s="41">
        <f>SUMPRODUCT(G20:G22,H20:H22)</f>
        <v>0</v>
      </c>
    </row>
    <row r="28" spans="2:9" x14ac:dyDescent="0.25">
      <c r="C28" s="1"/>
      <c r="D28" s="2"/>
      <c r="E28" s="2"/>
      <c r="F28" s="3"/>
      <c r="H28" s="13"/>
    </row>
    <row r="29" spans="2:9" x14ac:dyDescent="0.25">
      <c r="B29" s="27" t="s">
        <v>21</v>
      </c>
      <c r="C29" s="28"/>
      <c r="D29" s="29"/>
      <c r="E29" s="29"/>
      <c r="F29" s="30"/>
      <c r="G29" s="24"/>
      <c r="H29" s="36"/>
      <c r="I29" s="24"/>
    </row>
    <row r="30" spans="2:9" x14ac:dyDescent="0.25">
      <c r="B30" t="s">
        <v>22</v>
      </c>
      <c r="C30" s="1" t="s">
        <v>23</v>
      </c>
      <c r="D30" s="2" t="s">
        <v>2</v>
      </c>
      <c r="E30" s="2" t="s">
        <v>3</v>
      </c>
      <c r="F30" s="3" t="s">
        <v>24</v>
      </c>
      <c r="H30" s="13"/>
    </row>
    <row r="31" spans="2:9" x14ac:dyDescent="0.25">
      <c r="C31" s="1"/>
      <c r="D31" s="2"/>
      <c r="E31" s="2"/>
      <c r="F31" s="3"/>
    </row>
    <row r="32" spans="2:9" x14ac:dyDescent="0.25">
      <c r="B32" s="37" t="s">
        <v>25</v>
      </c>
      <c r="C32" s="38" t="e">
        <f>AND(H26,H24=3,AND(D33+D34&gt;D35,D34+D35&gt;D33,D35+D33&gt;D34))</f>
        <v>#VALUE!</v>
      </c>
      <c r="D32" s="2" t="s">
        <v>26</v>
      </c>
      <c r="E32" s="2" t="s">
        <v>27</v>
      </c>
      <c r="F32" s="3"/>
    </row>
    <row r="33" spans="2:6" x14ac:dyDescent="0.25">
      <c r="B33" t="e">
        <f>IF(C$32,B25,0)</f>
        <v>#VALUE!</v>
      </c>
      <c r="C33" s="1" t="str">
        <f t="shared" ref="C33:D35" si="12">C25</f>
        <v>a</v>
      </c>
      <c r="D33" s="2" t="str">
        <f t="shared" si="12"/>
        <v/>
      </c>
      <c r="E33" s="2" t="e">
        <f>ACOS((D34^2+D35^2-D33^2)/D34/D35/2)</f>
        <v>#VALUE!</v>
      </c>
      <c r="F33" s="3" t="str">
        <f>F25</f>
        <v>α</v>
      </c>
    </row>
    <row r="34" spans="2:6" x14ac:dyDescent="0.25">
      <c r="B34" t="e">
        <f>IF(C$32,B26,0)</f>
        <v>#VALUE!</v>
      </c>
      <c r="C34" s="1" t="str">
        <f t="shared" si="12"/>
        <v>b</v>
      </c>
      <c r="D34" s="2" t="str">
        <f t="shared" si="12"/>
        <v/>
      </c>
      <c r="E34" s="2" t="e">
        <f>ACOS((D35^2+D33^2-D34^2)/D35/D33/2)</f>
        <v>#VALUE!</v>
      </c>
      <c r="F34" s="3" t="str">
        <f>F26</f>
        <v>β</v>
      </c>
    </row>
    <row r="35" spans="2:6" x14ac:dyDescent="0.25">
      <c r="B35" t="e">
        <f>IF(C$32,B27,0)</f>
        <v>#VALUE!</v>
      </c>
      <c r="C35" s="1" t="str">
        <f t="shared" si="12"/>
        <v>c</v>
      </c>
      <c r="D35" s="2" t="str">
        <f t="shared" si="12"/>
        <v/>
      </c>
      <c r="E35" s="2" t="e">
        <f>ACOS((D33^2+D34^2-D35^2)/D33/D34/2)</f>
        <v>#VALUE!</v>
      </c>
      <c r="F35" s="3" t="str">
        <f>F27</f>
        <v>γ</v>
      </c>
    </row>
    <row r="36" spans="2:6" x14ac:dyDescent="0.25">
      <c r="C36" s="1"/>
      <c r="D36" s="2"/>
      <c r="E36" s="2"/>
      <c r="F36" s="3"/>
    </row>
    <row r="37" spans="2:6" x14ac:dyDescent="0.25">
      <c r="B37" s="37" t="s">
        <v>28</v>
      </c>
      <c r="C37" s="38" t="b">
        <f>AND(H26,H24=1,NOT(H27))</f>
        <v>0</v>
      </c>
      <c r="D37" s="2" t="s">
        <v>29</v>
      </c>
      <c r="E37" s="2" t="s">
        <v>30</v>
      </c>
      <c r="F37" s="3" t="s">
        <v>31</v>
      </c>
    </row>
    <row r="38" spans="2:6" x14ac:dyDescent="0.25">
      <c r="B38" s="32">
        <f>IF(C$37,B25,0)</f>
        <v>0</v>
      </c>
      <c r="C38" s="1" t="str">
        <f>C25</f>
        <v>a</v>
      </c>
      <c r="D38" s="2" t="str">
        <f>D25</f>
        <v/>
      </c>
      <c r="E38" s="2" t="e">
        <f>PI()-E39-E40</f>
        <v>#VALUE!</v>
      </c>
      <c r="F38" s="3" t="str">
        <f>F25</f>
        <v>α</v>
      </c>
    </row>
    <row r="39" spans="2:6" x14ac:dyDescent="0.25">
      <c r="B39" s="32">
        <f>IF(C$37,B26,0)</f>
        <v>0</v>
      </c>
      <c r="C39" s="1" t="str">
        <f>C26</f>
        <v>b</v>
      </c>
      <c r="D39" s="2" t="e">
        <f>D38*SIN(E39)/SIN(E38)</f>
        <v>#VALUE!</v>
      </c>
      <c r="E39" s="2" t="e">
        <f>E26</f>
        <v>#VALUE!</v>
      </c>
      <c r="F39" s="3" t="str">
        <f>F26</f>
        <v>β</v>
      </c>
    </row>
    <row r="40" spans="2:6" x14ac:dyDescent="0.25">
      <c r="B40" s="32">
        <f>IF(C$37,B27,0)</f>
        <v>0</v>
      </c>
      <c r="C40" s="1" t="str">
        <f>C27</f>
        <v>c</v>
      </c>
      <c r="D40" s="2" t="e">
        <f>D38*SIN(E40)/SIN(E38)</f>
        <v>#VALUE!</v>
      </c>
      <c r="E40" s="2" t="e">
        <f>E27</f>
        <v>#VALUE!</v>
      </c>
      <c r="F40" s="3" t="str">
        <f>F27</f>
        <v>γ</v>
      </c>
    </row>
    <row r="41" spans="2:6" x14ac:dyDescent="0.25">
      <c r="C41" s="1"/>
      <c r="D41" s="2"/>
      <c r="E41" s="2"/>
      <c r="F41" s="3"/>
    </row>
    <row r="42" spans="2:6" x14ac:dyDescent="0.25">
      <c r="B42" s="37" t="s">
        <v>32</v>
      </c>
      <c r="C42" s="38" t="b">
        <f>AND(H26,H24=1,H27)</f>
        <v>0</v>
      </c>
      <c r="D42" s="2" t="s">
        <v>29</v>
      </c>
      <c r="E42" s="2" t="s">
        <v>30</v>
      </c>
      <c r="F42" s="3" t="s">
        <v>33</v>
      </c>
    </row>
    <row r="43" spans="2:6" x14ac:dyDescent="0.25">
      <c r="B43" s="35">
        <f>IF(C$42,B20,0)</f>
        <v>0</v>
      </c>
      <c r="C43" s="1" t="str">
        <f>C25</f>
        <v>a</v>
      </c>
      <c r="D43" s="2" t="str">
        <f>D25</f>
        <v/>
      </c>
      <c r="E43" s="2" t="e">
        <f>E25</f>
        <v>#VALUE!</v>
      </c>
      <c r="F43" s="3" t="str">
        <f>F25</f>
        <v>α</v>
      </c>
    </row>
    <row r="44" spans="2:6" x14ac:dyDescent="0.25">
      <c r="B44" s="35">
        <f>IF(C$42,B21,0)</f>
        <v>0</v>
      </c>
      <c r="C44" s="1" t="str">
        <f>C26</f>
        <v>b</v>
      </c>
      <c r="D44" s="2" t="e">
        <f>D43*SIN(E44)/SIN(E43)</f>
        <v>#VALUE!</v>
      </c>
      <c r="E44" s="2" t="e">
        <f>E26</f>
        <v>#VALUE!</v>
      </c>
      <c r="F44" s="3" t="str">
        <f>F26</f>
        <v>β</v>
      </c>
    </row>
    <row r="45" spans="2:6" x14ac:dyDescent="0.25">
      <c r="B45" s="35">
        <f>IF(C$42,B22,0)</f>
        <v>0</v>
      </c>
      <c r="C45" s="1" t="str">
        <f>C27</f>
        <v>c</v>
      </c>
      <c r="D45" s="2" t="e">
        <f>D43*SIN(E45)/SIN(E43)</f>
        <v>#VALUE!</v>
      </c>
      <c r="E45" s="2" t="e">
        <f>PI()-E44-E43</f>
        <v>#VALUE!</v>
      </c>
      <c r="F45" s="3" t="str">
        <f>F27</f>
        <v>γ</v>
      </c>
    </row>
    <row r="46" spans="2:6" x14ac:dyDescent="0.25">
      <c r="C46" s="1"/>
      <c r="D46" s="25"/>
      <c r="E46" s="2"/>
      <c r="F46" s="3"/>
    </row>
    <row r="47" spans="2:6" x14ac:dyDescent="0.25">
      <c r="B47" s="37" t="s">
        <v>34</v>
      </c>
      <c r="C47" s="38" t="b">
        <f>AND(H26,H24=2,NOT(H27))</f>
        <v>0</v>
      </c>
      <c r="D47" s="25" t="s">
        <v>35</v>
      </c>
      <c r="E47" s="2" t="s">
        <v>36</v>
      </c>
      <c r="F47" s="3" t="s">
        <v>31</v>
      </c>
    </row>
    <row r="48" spans="2:6" x14ac:dyDescent="0.25">
      <c r="B48">
        <f>IF(C$47,B25,0)</f>
        <v>0</v>
      </c>
      <c r="C48" s="1" t="str">
        <f>C25</f>
        <v>a</v>
      </c>
      <c r="D48" s="2" t="str">
        <f>D25</f>
        <v/>
      </c>
      <c r="E48" s="2" t="e">
        <f>ACOS((D49^2+D50^2-D48^2)/D49/D50/2)</f>
        <v>#VALUE!</v>
      </c>
      <c r="F48" s="3" t="str">
        <f>F25</f>
        <v>α</v>
      </c>
    </row>
    <row r="49" spans="2:15" x14ac:dyDescent="0.25">
      <c r="B49">
        <f>IF(C$47,B26,0)</f>
        <v>0</v>
      </c>
      <c r="C49" s="1" t="str">
        <f>C26</f>
        <v>b</v>
      </c>
      <c r="D49" s="2" t="str">
        <f>D26</f>
        <v/>
      </c>
      <c r="E49" s="2" t="e">
        <f>ACOS((D50^2+D48^2-D49^2)/D50/D48/2)</f>
        <v>#VALUE!</v>
      </c>
      <c r="F49" s="3" t="str">
        <f>F26</f>
        <v>β</v>
      </c>
    </row>
    <row r="50" spans="2:15" x14ac:dyDescent="0.25">
      <c r="B50">
        <f>IF(C$47,B27,0)</f>
        <v>0</v>
      </c>
      <c r="C50" s="1" t="str">
        <f>C27</f>
        <v>c</v>
      </c>
      <c r="D50" s="2" t="e">
        <f>SQRT(D48^2+D49^2-2*D48*D49*COS(RADIANS(E22)))</f>
        <v>#VALUE!</v>
      </c>
      <c r="E50" s="2" t="e">
        <f>E27</f>
        <v>#VALUE!</v>
      </c>
      <c r="F50" s="3" t="str">
        <f>F27</f>
        <v>γ</v>
      </c>
    </row>
    <row r="51" spans="2:15" x14ac:dyDescent="0.25">
      <c r="C51" s="1"/>
      <c r="D51" s="2"/>
      <c r="E51" s="2"/>
      <c r="F51" s="3"/>
    </row>
    <row r="52" spans="2:15" x14ac:dyDescent="0.25">
      <c r="B52" s="37" t="s">
        <v>37</v>
      </c>
      <c r="C52" s="38" t="b">
        <f>AND(H26,H24=2,H27)</f>
        <v>0</v>
      </c>
      <c r="D52" s="2"/>
      <c r="E52" s="2"/>
      <c r="F52" s="3"/>
    </row>
    <row r="53" spans="2:15" x14ac:dyDescent="0.25">
      <c r="B53" s="13" t="s">
        <v>38</v>
      </c>
      <c r="C53" s="38" t="b">
        <f>IF(C52,D54&gt;=D55*SIN(E54))</f>
        <v>0</v>
      </c>
      <c r="D53" s="25" t="s">
        <v>35</v>
      </c>
      <c r="E53" s="2" t="s">
        <v>36</v>
      </c>
      <c r="F53" s="3" t="s">
        <v>33</v>
      </c>
    </row>
    <row r="54" spans="2:15" x14ac:dyDescent="0.25">
      <c r="B54">
        <f>IF(C$53,B25,0)</f>
        <v>0</v>
      </c>
      <c r="C54" s="1" t="str">
        <f>C25</f>
        <v>a</v>
      </c>
      <c r="D54" s="2" t="str">
        <f>D25</f>
        <v/>
      </c>
      <c r="E54" s="2" t="e">
        <f>E25</f>
        <v>#VALUE!</v>
      </c>
      <c r="F54" s="3" t="str">
        <f>F25</f>
        <v>α</v>
      </c>
    </row>
    <row r="55" spans="2:15" x14ac:dyDescent="0.25">
      <c r="B55">
        <f>IF(C$53,B26,0)</f>
        <v>0</v>
      </c>
      <c r="C55" s="1" t="str">
        <f>C26</f>
        <v>b</v>
      </c>
      <c r="D55" s="2" t="str">
        <f>D26</f>
        <v/>
      </c>
      <c r="E55" s="2" t="e">
        <f>ASIN(SIN(E54)/D54*D55)</f>
        <v>#VALUE!</v>
      </c>
      <c r="F55" s="3" t="str">
        <f>F26</f>
        <v>β</v>
      </c>
    </row>
    <row r="56" spans="2:15" x14ac:dyDescent="0.25">
      <c r="B56">
        <f>IF(C$53,B27,0)</f>
        <v>0</v>
      </c>
      <c r="C56" s="1" t="str">
        <f>C27</f>
        <v>c</v>
      </c>
      <c r="D56" s="2" t="e">
        <f>D55*SIN(E56)/SIN(E55)</f>
        <v>#VALUE!</v>
      </c>
      <c r="E56" s="2" t="e">
        <f>PI()-E55-E54</f>
        <v>#VALUE!</v>
      </c>
      <c r="F56" s="3" t="str">
        <f>F27</f>
        <v>γ</v>
      </c>
    </row>
    <row r="57" spans="2:15" x14ac:dyDescent="0.25">
      <c r="B57" s="13" t="s">
        <v>39</v>
      </c>
      <c r="C57" s="38" t="b">
        <f>IF(C52,AND(C53,D58&gt;D59*SIN(E58),D58&lt;D59))</f>
        <v>0</v>
      </c>
      <c r="D57" s="25" t="s">
        <v>35</v>
      </c>
      <c r="E57" s="2" t="s">
        <v>36</v>
      </c>
      <c r="F57" s="3" t="s">
        <v>33</v>
      </c>
    </row>
    <row r="58" spans="2:15" x14ac:dyDescent="0.25">
      <c r="B58">
        <f>IF(C$57,B25+3,0)</f>
        <v>0</v>
      </c>
      <c r="C58" s="1" t="str">
        <f>C25</f>
        <v>a</v>
      </c>
      <c r="D58" s="2" t="str">
        <f>D25</f>
        <v/>
      </c>
      <c r="E58" s="2" t="e">
        <f>E25</f>
        <v>#VALUE!</v>
      </c>
      <c r="F58" s="3" t="str">
        <f>F25</f>
        <v>α</v>
      </c>
    </row>
    <row r="59" spans="2:15" x14ac:dyDescent="0.25">
      <c r="B59">
        <f>IF(C$57,B26+3,0)</f>
        <v>0</v>
      </c>
      <c r="C59" s="1" t="str">
        <f>C26</f>
        <v>b</v>
      </c>
      <c r="D59" s="2" t="str">
        <f>D26</f>
        <v/>
      </c>
      <c r="E59" s="2" t="e">
        <f>PI()-ASIN(SIN(E58)/D58*D59)</f>
        <v>#VALUE!</v>
      </c>
      <c r="F59" s="3" t="str">
        <f>F26</f>
        <v>β</v>
      </c>
    </row>
    <row r="60" spans="2:15" x14ac:dyDescent="0.25">
      <c r="B60">
        <f>IF(C$57,B27+3,0)</f>
        <v>0</v>
      </c>
      <c r="C60" s="1" t="str">
        <f>C27</f>
        <v>c</v>
      </c>
      <c r="D60" s="2" t="e">
        <f>D59*SIN(E60)/SIN(E59)</f>
        <v>#VALUE!</v>
      </c>
      <c r="E60" s="2" t="e">
        <f>PI()-E59-E58</f>
        <v>#VALUE!</v>
      </c>
      <c r="F60" s="3" t="str">
        <f>F27</f>
        <v>γ</v>
      </c>
    </row>
    <row r="61" spans="2:15" x14ac:dyDescent="0.25">
      <c r="C61" s="1"/>
      <c r="D61" s="2"/>
      <c r="E61" s="2"/>
      <c r="F61" s="3"/>
      <c r="O61" s="42"/>
    </row>
    <row r="62" spans="2:15" x14ac:dyDescent="0.25">
      <c r="B62" s="27" t="s">
        <v>40</v>
      </c>
      <c r="C62" s="28"/>
      <c r="D62" s="29"/>
      <c r="E62" s="29"/>
      <c r="F62" s="30"/>
      <c r="G62" s="24"/>
      <c r="H62" s="24"/>
      <c r="I62" s="24"/>
    </row>
    <row r="63" spans="2:15" x14ac:dyDescent="0.25">
      <c r="C63" s="1"/>
      <c r="D63" s="2"/>
      <c r="E63" s="2"/>
      <c r="F63" s="3"/>
    </row>
    <row r="64" spans="2:15" x14ac:dyDescent="0.25">
      <c r="B64" s="35" t="b">
        <f>IF(C52,AND(H26,H24=2,H27,D58&lt;D59*SIN(E58)))</f>
        <v>0</v>
      </c>
      <c r="C64" s="3" t="s">
        <v>41</v>
      </c>
      <c r="D64" s="2"/>
      <c r="E64" s="2"/>
      <c r="F64" s="3"/>
    </row>
    <row r="65" spans="2:9" s="35" customFormat="1" x14ac:dyDescent="0.25">
      <c r="B65" s="35" t="b">
        <f>IF(H24=3,OR(D33+D34&lt;D35,D34+D35&lt;D33,D35+D33&lt;D34))</f>
        <v>0</v>
      </c>
      <c r="C65" s="39" t="s">
        <v>60</v>
      </c>
      <c r="D65" s="2"/>
      <c r="E65" s="2"/>
      <c r="F65" s="39"/>
    </row>
    <row r="66" spans="2:9" x14ac:dyDescent="0.25">
      <c r="B66" s="35" t="b">
        <f>SUM($H$24:$H$25)&gt;3</f>
        <v>0</v>
      </c>
      <c r="C66" s="3" t="s">
        <v>42</v>
      </c>
      <c r="D66" s="2"/>
      <c r="E66" s="2"/>
      <c r="F66" s="3"/>
    </row>
    <row r="67" spans="2:9" x14ac:dyDescent="0.25">
      <c r="B67" s="35" t="b">
        <f>$H$25=3</f>
        <v>0</v>
      </c>
      <c r="C67" s="3" t="s">
        <v>43</v>
      </c>
      <c r="D67" s="2"/>
      <c r="E67" s="2"/>
      <c r="F67" s="3"/>
    </row>
    <row r="68" spans="2:9" x14ac:dyDescent="0.25">
      <c r="B68" s="35" t="b">
        <f>SUM($H$24:$H$25)&lt;3</f>
        <v>1</v>
      </c>
      <c r="C68" s="3" t="s">
        <v>44</v>
      </c>
      <c r="D68" s="2"/>
      <c r="E68" s="2"/>
      <c r="F68" s="3"/>
    </row>
    <row r="69" spans="2:9" x14ac:dyDescent="0.25">
      <c r="B69" s="35" t="b">
        <f>OR(B64:B68)</f>
        <v>1</v>
      </c>
      <c r="C69" s="39" t="str">
        <f>IF(B64,C64,IF(B65,C65,IF(B66,C66,IF(B67,C67,IF(B68,C68,"")))))</f>
        <v>Vul in totaal drie zijden of hoeken in</v>
      </c>
      <c r="D69" s="2"/>
      <c r="E69" s="2"/>
      <c r="F69" s="3"/>
    </row>
    <row r="70" spans="2:9" x14ac:dyDescent="0.25">
      <c r="C70" s="1"/>
      <c r="D70" s="2"/>
      <c r="E70" s="2"/>
      <c r="F70" s="3"/>
    </row>
    <row r="71" spans="2:9" x14ac:dyDescent="0.25">
      <c r="B71" s="27" t="s">
        <v>45</v>
      </c>
      <c r="C71" s="28"/>
      <c r="D71" s="29"/>
      <c r="E71" s="29"/>
      <c r="F71" s="30"/>
      <c r="G71" s="24"/>
      <c r="H71" s="24"/>
      <c r="I71" s="24"/>
    </row>
    <row r="72" spans="2:9" x14ac:dyDescent="0.25">
      <c r="B72" s="26"/>
      <c r="C72" s="1"/>
      <c r="D72" s="25"/>
      <c r="E72" s="2"/>
    </row>
    <row r="73" spans="2:9" x14ac:dyDescent="0.25">
      <c r="B73" t="s">
        <v>46</v>
      </c>
      <c r="C73" s="1"/>
      <c r="D73" s="25"/>
      <c r="E73" s="25"/>
      <c r="G73" s="25" t="s">
        <v>22</v>
      </c>
      <c r="H73" s="25" t="s">
        <v>22</v>
      </c>
      <c r="I73" s="25" t="s">
        <v>22</v>
      </c>
    </row>
    <row r="74" spans="2:9" x14ac:dyDescent="0.25">
      <c r="B74" s="26"/>
      <c r="C74" s="38" t="b">
        <f>ISNUMBER(D75)</f>
        <v>0</v>
      </c>
      <c r="D74" s="2" t="s">
        <v>2</v>
      </c>
      <c r="E74" s="2" t="s">
        <v>3</v>
      </c>
      <c r="F74" s="3"/>
      <c r="G74" s="25">
        <v>1</v>
      </c>
      <c r="H74" s="25">
        <v>2</v>
      </c>
      <c r="I74" s="25">
        <v>3</v>
      </c>
    </row>
    <row r="75" spans="2:9" x14ac:dyDescent="0.25">
      <c r="B75" s="26" t="s">
        <v>23</v>
      </c>
      <c r="C75" s="38" t="e">
        <f>G75</f>
        <v>#VALUE!</v>
      </c>
      <c r="D75" s="2" t="e">
        <f>G76</f>
        <v>#VALUE!</v>
      </c>
      <c r="E75" s="2" t="e">
        <f>G77</f>
        <v>#VALUE!</v>
      </c>
      <c r="F75" s="35" t="e">
        <f>G78</f>
        <v>#VALUE!</v>
      </c>
      <c r="G75" s="25" t="e">
        <f t="shared" ref="G75:I76" si="13">DGET($B$30:$F$64,$B75,G$73:G$74)</f>
        <v>#VALUE!</v>
      </c>
      <c r="H75" s="25" t="e">
        <f t="shared" si="13"/>
        <v>#VALUE!</v>
      </c>
      <c r="I75" s="25" t="e">
        <f t="shared" si="13"/>
        <v>#VALUE!</v>
      </c>
    </row>
    <row r="76" spans="2:9" x14ac:dyDescent="0.25">
      <c r="B76" s="26" t="s">
        <v>2</v>
      </c>
      <c r="C76" s="38" t="e">
        <f>H75</f>
        <v>#VALUE!</v>
      </c>
      <c r="D76" s="2" t="e">
        <f>H76</f>
        <v>#VALUE!</v>
      </c>
      <c r="E76" s="2" t="e">
        <f>H77</f>
        <v>#VALUE!</v>
      </c>
      <c r="F76" s="35" t="e">
        <f>H78</f>
        <v>#VALUE!</v>
      </c>
      <c r="G76" s="2" t="e">
        <f t="shared" si="13"/>
        <v>#VALUE!</v>
      </c>
      <c r="H76" s="2" t="e">
        <f t="shared" si="13"/>
        <v>#VALUE!</v>
      </c>
      <c r="I76" s="2" t="e">
        <f t="shared" si="13"/>
        <v>#VALUE!</v>
      </c>
    </row>
    <row r="77" spans="2:9" x14ac:dyDescent="0.25">
      <c r="B77" s="26" t="s">
        <v>3</v>
      </c>
      <c r="C77" s="38" t="e">
        <f>I75</f>
        <v>#VALUE!</v>
      </c>
      <c r="D77" s="2" t="e">
        <f>I76</f>
        <v>#VALUE!</v>
      </c>
      <c r="E77" s="2" t="e">
        <f>I77</f>
        <v>#VALUE!</v>
      </c>
      <c r="F77" s="35" t="e">
        <f>I78</f>
        <v>#VALUE!</v>
      </c>
      <c r="G77" s="2" t="e">
        <f>DEGREES(DGET($B$30:$F$64,$B77,G$73:G$74))</f>
        <v>#VALUE!</v>
      </c>
      <c r="H77" s="2" t="e">
        <f>DEGREES(DGET($B$30:$F$64,$B77,H$73:H$74))</f>
        <v>#VALUE!</v>
      </c>
      <c r="I77" s="2" t="e">
        <f>DEGREES(DGET($B$30:$F$64,$B77,I$73:I$74))</f>
        <v>#VALUE!</v>
      </c>
    </row>
    <row r="78" spans="2:9" x14ac:dyDescent="0.25">
      <c r="B78" s="26" t="s">
        <v>24</v>
      </c>
      <c r="C78" s="1"/>
      <c r="D78" s="25"/>
      <c r="E78" s="25"/>
      <c r="G78" s="25" t="e">
        <f>DGET($B$30:$F$64,$B78,G$73:G$74)</f>
        <v>#VALUE!</v>
      </c>
      <c r="H78" s="25" t="e">
        <f>DGET($B$30:$F$64,$B78,H$73:H$74)</f>
        <v>#VALUE!</v>
      </c>
      <c r="I78" s="25" t="e">
        <f>DGET($B$30:$F$64,$B78,I$73:I$74)</f>
        <v>#VALUE!</v>
      </c>
    </row>
    <row r="79" spans="2:9" x14ac:dyDescent="0.25">
      <c r="C79" s="1"/>
      <c r="D79" s="25"/>
      <c r="E79" s="25"/>
      <c r="F79" s="3"/>
      <c r="G79" s="25"/>
      <c r="H79" s="25"/>
      <c r="I79" s="25"/>
    </row>
    <row r="80" spans="2:9" x14ac:dyDescent="0.25">
      <c r="B80" s="34" t="s">
        <v>47</v>
      </c>
      <c r="C80" s="1"/>
      <c r="D80" s="25"/>
      <c r="E80" s="25"/>
      <c r="F80" s="3"/>
      <c r="G80" s="25" t="s">
        <v>22</v>
      </c>
      <c r="H80" s="25" t="s">
        <v>22</v>
      </c>
      <c r="I80" s="25" t="s">
        <v>22</v>
      </c>
    </row>
    <row r="81" spans="2:9" x14ac:dyDescent="0.25">
      <c r="C81" s="38" t="b">
        <f>ISNUMBER(D82)</f>
        <v>0</v>
      </c>
      <c r="D81" s="2" t="s">
        <v>2</v>
      </c>
      <c r="E81" s="2" t="s">
        <v>3</v>
      </c>
      <c r="F81" s="3"/>
      <c r="G81" s="25">
        <v>4</v>
      </c>
      <c r="H81" s="25">
        <v>5</v>
      </c>
      <c r="I81" s="25">
        <v>6</v>
      </c>
    </row>
    <row r="82" spans="2:9" x14ac:dyDescent="0.25">
      <c r="B82" s="26" t="s">
        <v>23</v>
      </c>
      <c r="C82" s="1" t="e">
        <f>G82</f>
        <v>#VALUE!</v>
      </c>
      <c r="D82" s="2" t="e">
        <f>G83</f>
        <v>#VALUE!</v>
      </c>
      <c r="E82" s="2" t="e">
        <f>G84</f>
        <v>#VALUE!</v>
      </c>
      <c r="F82" t="e">
        <f>G85</f>
        <v>#VALUE!</v>
      </c>
      <c r="G82" s="25" t="e">
        <f t="shared" ref="G82:I83" si="14">DGET($B$30:$F$64,$B82,G$80:G$81)</f>
        <v>#VALUE!</v>
      </c>
      <c r="H82" s="25" t="e">
        <f t="shared" si="14"/>
        <v>#VALUE!</v>
      </c>
      <c r="I82" s="25" t="e">
        <f t="shared" si="14"/>
        <v>#VALUE!</v>
      </c>
    </row>
    <row r="83" spans="2:9" x14ac:dyDescent="0.25">
      <c r="B83" s="26" t="s">
        <v>2</v>
      </c>
      <c r="C83" s="1" t="e">
        <f>H82</f>
        <v>#VALUE!</v>
      </c>
      <c r="D83" s="2" t="e">
        <f>H83</f>
        <v>#VALUE!</v>
      </c>
      <c r="E83" s="2" t="e">
        <f>H84</f>
        <v>#VALUE!</v>
      </c>
      <c r="F83" t="e">
        <f>H85</f>
        <v>#VALUE!</v>
      </c>
      <c r="G83" s="2" t="e">
        <f t="shared" si="14"/>
        <v>#VALUE!</v>
      </c>
      <c r="H83" s="2" t="e">
        <f t="shared" si="14"/>
        <v>#VALUE!</v>
      </c>
      <c r="I83" s="2" t="e">
        <f t="shared" si="14"/>
        <v>#VALUE!</v>
      </c>
    </row>
    <row r="84" spans="2:9" x14ac:dyDescent="0.25">
      <c r="B84" s="26" t="s">
        <v>3</v>
      </c>
      <c r="C84" s="1" t="e">
        <f>I82</f>
        <v>#VALUE!</v>
      </c>
      <c r="D84" s="2" t="e">
        <f>I83</f>
        <v>#VALUE!</v>
      </c>
      <c r="E84" s="2" t="e">
        <f>I84</f>
        <v>#VALUE!</v>
      </c>
      <c r="F84" t="e">
        <f>I85</f>
        <v>#VALUE!</v>
      </c>
      <c r="G84" s="2" t="e">
        <f>DEGREES(DGET($B$30:$F$64,$B84,G$80:G$81))</f>
        <v>#VALUE!</v>
      </c>
      <c r="H84" s="2" t="e">
        <f>DEGREES(DGET($B$30:$F$64,$B84,H$80:H$81))</f>
        <v>#VALUE!</v>
      </c>
      <c r="I84" s="2" t="e">
        <f>DEGREES(DGET($B$30:$F$64,$B84,I$80:I$81))</f>
        <v>#VALUE!</v>
      </c>
    </row>
    <row r="85" spans="2:9" x14ac:dyDescent="0.25">
      <c r="B85" s="26" t="s">
        <v>24</v>
      </c>
      <c r="C85" s="1"/>
      <c r="D85" s="25"/>
      <c r="E85" s="25"/>
      <c r="G85" s="25" t="e">
        <f>DGET($B$30:$F$64,$B85,G$80:G$81)</f>
        <v>#VALUE!</v>
      </c>
      <c r="H85" s="25" t="e">
        <f>DGET($B$30:$F$64,$B85,H$80:H$81)</f>
        <v>#VALUE!</v>
      </c>
      <c r="I85" s="25" t="e">
        <f>DGET($B$30:$F$64,$B85,I$80:I$81)</f>
        <v>#VALUE!</v>
      </c>
    </row>
    <row r="86" spans="2:9" x14ac:dyDescent="0.25">
      <c r="C86" s="1"/>
      <c r="D86" s="25"/>
      <c r="E86" s="25"/>
      <c r="H86" s="25"/>
      <c r="I86" s="25"/>
    </row>
    <row r="87" spans="2:9" x14ac:dyDescent="0.25">
      <c r="B87" s="27" t="s">
        <v>48</v>
      </c>
      <c r="C87" s="28"/>
      <c r="D87" s="29"/>
      <c r="E87" s="29"/>
      <c r="F87" s="30"/>
      <c r="G87" s="24"/>
      <c r="H87" s="24"/>
      <c r="I87" s="24"/>
    </row>
    <row r="89" spans="2:9" x14ac:dyDescent="0.25">
      <c r="C89" s="40" t="s">
        <v>49</v>
      </c>
      <c r="D89" s="40" t="s">
        <v>50</v>
      </c>
      <c r="G89" s="40" t="s">
        <v>49</v>
      </c>
      <c r="H89" s="40" t="s">
        <v>50</v>
      </c>
    </row>
    <row r="90" spans="2:9" x14ac:dyDescent="0.25">
      <c r="B90" t="s">
        <v>51</v>
      </c>
      <c r="C90" s="40" t="str">
        <f>IF($C$74,COS(RADIANS(E77))*D76,"")</f>
        <v/>
      </c>
      <c r="D90" s="40" t="str">
        <f>IF($C$74,SIN(RADIANS(E77))*D76,"")</f>
        <v/>
      </c>
      <c r="F90" t="s">
        <v>51</v>
      </c>
      <c r="G90" s="40" t="str">
        <f>IF($C$81,COS(RADIANS(E84))*D83,"")</f>
        <v/>
      </c>
      <c r="H90" s="40" t="str">
        <f>IF($C$81,SIN(RADIANS(E84))*D83,"")</f>
        <v/>
      </c>
    </row>
    <row r="91" spans="2:9" x14ac:dyDescent="0.25">
      <c r="B91" t="s">
        <v>52</v>
      </c>
      <c r="C91" s="40" t="str">
        <f>IF($C$74,D75,"")</f>
        <v/>
      </c>
      <c r="D91" s="40" t="str">
        <f>IF($C$74,0,"")</f>
        <v/>
      </c>
      <c r="F91" t="s">
        <v>52</v>
      </c>
      <c r="G91" s="40" t="str">
        <f>IF($C$81,D82,"")</f>
        <v/>
      </c>
      <c r="H91" s="40" t="str">
        <f>IF($C$81,0,"")</f>
        <v/>
      </c>
    </row>
    <row r="92" spans="2:9" x14ac:dyDescent="0.25">
      <c r="B92" t="s">
        <v>53</v>
      </c>
      <c r="C92" s="40" t="str">
        <f>IF($C$74,0,"")</f>
        <v/>
      </c>
      <c r="D92" s="40" t="str">
        <f>IF($C$74,0,"")</f>
        <v/>
      </c>
      <c r="F92" t="s">
        <v>53</v>
      </c>
      <c r="G92" s="40" t="str">
        <f>IF($C$81,0,"")</f>
        <v/>
      </c>
      <c r="H92" s="40" t="str">
        <f>IF($C$81,0,"")</f>
        <v/>
      </c>
    </row>
    <row r="93" spans="2:9" x14ac:dyDescent="0.25">
      <c r="C93" s="40"/>
      <c r="D93" s="40"/>
      <c r="G93" s="40"/>
      <c r="H93" s="40"/>
    </row>
    <row r="94" spans="2:9" x14ac:dyDescent="0.25">
      <c r="B94" t="s">
        <v>54</v>
      </c>
      <c r="C94" s="40">
        <f>MIN(C90:C92,G90:G92)</f>
        <v>0</v>
      </c>
      <c r="D94" s="40">
        <f>MIN(D90:D92,H90:H92)</f>
        <v>0</v>
      </c>
      <c r="G94" s="40"/>
      <c r="H94" s="40"/>
    </row>
    <row r="95" spans="2:9" x14ac:dyDescent="0.25">
      <c r="B95" t="s">
        <v>55</v>
      </c>
      <c r="C95" s="40">
        <f>MAX(C90:C92,G90:G92)</f>
        <v>0</v>
      </c>
      <c r="D95" s="40">
        <f>MAX(D90:D92,H90:H92)</f>
        <v>0</v>
      </c>
      <c r="G95" s="40"/>
      <c r="H95" s="40"/>
    </row>
    <row r="96" spans="2:9" x14ac:dyDescent="0.25">
      <c r="B96" t="s">
        <v>56</v>
      </c>
      <c r="C96" s="40">
        <f>C95-C94</f>
        <v>0</v>
      </c>
      <c r="D96" s="40">
        <f>D95-D94</f>
        <v>0</v>
      </c>
      <c r="F96" t="s">
        <v>57</v>
      </c>
      <c r="G96" s="40">
        <f>MAX(C96:D96)</f>
        <v>0</v>
      </c>
      <c r="H96" s="40"/>
    </row>
    <row r="98" spans="2:8" x14ac:dyDescent="0.25">
      <c r="C98" s="40" t="s">
        <v>49</v>
      </c>
      <c r="D98" s="40" t="s">
        <v>50</v>
      </c>
      <c r="G98" s="40" t="s">
        <v>49</v>
      </c>
      <c r="H98" s="40" t="s">
        <v>50</v>
      </c>
    </row>
    <row r="99" spans="2:8" x14ac:dyDescent="0.25">
      <c r="B99" t="s">
        <v>51</v>
      </c>
      <c r="C99" s="40" t="str">
        <f>IF(ISNUMBER(C90),(C90-$C$94)/$G$96,"")</f>
        <v/>
      </c>
      <c r="D99" s="40" t="str">
        <f>IF(ISNUMBER(D90),(D90-$D$94)/$G$96,"")</f>
        <v/>
      </c>
      <c r="F99" t="s">
        <v>51</v>
      </c>
      <c r="G99" s="40" t="str">
        <f>IF(ISNUMBER(G90),(G90-$C$94)/$G$96,"")</f>
        <v/>
      </c>
      <c r="H99" s="40" t="str">
        <f>IF(ISNUMBER(H90),(H90-$D$94)/$G$96,"")</f>
        <v/>
      </c>
    </row>
    <row r="100" spans="2:8" x14ac:dyDescent="0.25">
      <c r="B100" t="s">
        <v>52</v>
      </c>
      <c r="C100" s="40" t="str">
        <f>IF(ISNUMBER(C91),(C91-$C$94)/$G$96,"")</f>
        <v/>
      </c>
      <c r="D100" s="40" t="str">
        <f>IF(ISNUMBER(D91),(D91-$D$94)/$G$96,"")</f>
        <v/>
      </c>
      <c r="F100" t="s">
        <v>52</v>
      </c>
      <c r="G100" s="40" t="str">
        <f>IF(ISNUMBER(G91),(G91-$C$94)/$G$96,"")</f>
        <v/>
      </c>
      <c r="H100" s="40" t="str">
        <f>IF(ISNUMBER(H91),(H91-$D$94)/$G$96,"")</f>
        <v/>
      </c>
    </row>
    <row r="101" spans="2:8" x14ac:dyDescent="0.25">
      <c r="B101" t="s">
        <v>53</v>
      </c>
      <c r="C101" s="40" t="str">
        <f>IF(ISNUMBER(C92),(C92-$C$94)/$G$96,"")</f>
        <v/>
      </c>
      <c r="D101" s="40" t="str">
        <f>IF(ISNUMBER(D92),(D92-$D$94)/$G$96,"")</f>
        <v/>
      </c>
      <c r="F101" t="s">
        <v>53</v>
      </c>
      <c r="G101" s="40" t="str">
        <f>IF(ISNUMBER(G92),(G92-$C$94)/$G$96,"")</f>
        <v/>
      </c>
      <c r="H101" s="40" t="str">
        <f>IF(ISNUMBER(H92),(H92-$D$94)/$G$96,"")</f>
        <v/>
      </c>
    </row>
    <row r="102" spans="2:8" x14ac:dyDescent="0.25">
      <c r="B102" t="s">
        <v>58</v>
      </c>
      <c r="C102" s="40" t="str">
        <f>IF(ISNUMBER(C99),C99,"")</f>
        <v/>
      </c>
      <c r="D102" s="40" t="str">
        <f>IF(ISNUMBER(D99),D99,"")</f>
        <v/>
      </c>
      <c r="F102" t="s">
        <v>58</v>
      </c>
      <c r="G102" s="40" t="str">
        <f>IF(ISNUMBER(G99),G99,"")</f>
        <v/>
      </c>
      <c r="H102" s="40" t="str">
        <f>IF(ISNUMBER(H99),H99,"")</f>
        <v/>
      </c>
    </row>
  </sheetData>
  <sheetProtection algorithmName="SHA-512" hashValue="kS/Qkvtwkj5Rg+sgUCZkU1vZ+p3TFc8vi2gfHd3r0b5o7kIDj/0LhkSqx7FRA2AEyrpeux6nGQZea2PN6W6MEg==" saltValue="dCZ56hLAG+ZDgDAXrgjieQ==" spinCount="100000" sheet="1" objects="1" scenarios="1"/>
  <conditionalFormatting sqref="C32 C37 C42 C47 C52:C53 C57 C74 C81">
    <cfRule type="cellIs" dxfId="1" priority="2" operator="equal">
      <formula>1</formula>
    </cfRule>
  </conditionalFormatting>
  <conditionalFormatting sqref="B64:B69">
    <cfRule type="cellIs" dxfId="0" priority="3" operator="equal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Invoer en uitvoer</vt:lpstr>
      <vt:lpstr>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Martijn Leisink</dc:creator>
  <dc:description/>
  <cp:lastModifiedBy>Martijn Leisink</cp:lastModifiedBy>
  <cp:revision>10</cp:revision>
  <dcterms:created xsi:type="dcterms:W3CDTF">2019-12-04T08:40:27Z</dcterms:created>
  <dcterms:modified xsi:type="dcterms:W3CDTF">2019-12-04T20:34:21Z</dcterms:modified>
  <dc:language>nl-NL</dc:language>
</cp:coreProperties>
</file>